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195" windowWidth="14115" windowHeight="10710"/>
  </bookViews>
  <sheets>
    <sheet name="Sample Budget" sheetId="1" r:id="rId1"/>
    <sheet name="Sheet2" sheetId="2" r:id="rId2"/>
    <sheet name="Sheet3" sheetId="3" r:id="rId3"/>
  </sheets>
  <definedNames>
    <definedName name="OLE_LINK1" localSheetId="0">'Sample Budget'!#REF!</definedName>
    <definedName name="_xlnm.Print_Area" localSheetId="0">'Sample Budget'!$A$1:$K$164</definedName>
    <definedName name="_xlnm.Print_Titles" localSheetId="0">'Sample Budget'!$1:$4</definedName>
  </definedNames>
  <calcPr calcId="145621"/>
</workbook>
</file>

<file path=xl/calcChain.xml><?xml version="1.0" encoding="utf-8"?>
<calcChain xmlns="http://schemas.openxmlformats.org/spreadsheetml/2006/main">
  <c r="F155" i="1" l="1"/>
  <c r="H155" i="1"/>
  <c r="J155" i="1"/>
  <c r="E102" i="1" l="1"/>
  <c r="E152" i="1"/>
  <c r="G152" i="1"/>
  <c r="F150" i="1"/>
  <c r="H150" i="1"/>
  <c r="J150" i="1" s="1"/>
  <c r="I150" i="1"/>
  <c r="F112" i="1"/>
  <c r="F113" i="1"/>
  <c r="H112" i="1"/>
  <c r="H113" i="1"/>
  <c r="I114" i="1"/>
  <c r="H16" i="1"/>
  <c r="H21" i="1" s="1"/>
  <c r="J21" i="1" s="1"/>
  <c r="H17" i="1"/>
  <c r="H18" i="1"/>
  <c r="H19" i="1"/>
  <c r="H20" i="1"/>
  <c r="H10" i="1"/>
  <c r="H11" i="1"/>
  <c r="H12" i="1"/>
  <c r="H13" i="1"/>
  <c r="H9" i="1"/>
  <c r="H8" i="1"/>
  <c r="H24" i="1"/>
  <c r="J24" i="1" s="1"/>
  <c r="H25" i="1"/>
  <c r="H26" i="1"/>
  <c r="H151" i="1"/>
  <c r="H101" i="1"/>
  <c r="H147" i="1"/>
  <c r="H100" i="1"/>
  <c r="H94" i="1"/>
  <c r="J94" i="1" s="1"/>
  <c r="H95" i="1"/>
  <c r="H96" i="1"/>
  <c r="H98" i="1"/>
  <c r="H99" i="1"/>
  <c r="H104" i="1"/>
  <c r="H105" i="1"/>
  <c r="H106" i="1"/>
  <c r="H107" i="1"/>
  <c r="H108" i="1"/>
  <c r="H109" i="1"/>
  <c r="H110" i="1"/>
  <c r="H111" i="1"/>
  <c r="H116" i="1"/>
  <c r="H117" i="1"/>
  <c r="H118" i="1"/>
  <c r="H123" i="1"/>
  <c r="H124" i="1"/>
  <c r="H125" i="1"/>
  <c r="H128" i="1"/>
  <c r="H129" i="1"/>
  <c r="J129" i="1" s="1"/>
  <c r="H130" i="1"/>
  <c r="H134" i="1"/>
  <c r="H135" i="1"/>
  <c r="H136" i="1"/>
  <c r="H137" i="1"/>
  <c r="H138" i="1"/>
  <c r="H139" i="1"/>
  <c r="H140" i="1"/>
  <c r="H141" i="1"/>
  <c r="H142" i="1"/>
  <c r="H143" i="1"/>
  <c r="H80" i="1"/>
  <c r="H81" i="1"/>
  <c r="H82" i="1"/>
  <c r="H83" i="1"/>
  <c r="H84" i="1"/>
  <c r="H85" i="1"/>
  <c r="H88" i="1"/>
  <c r="H89" i="1"/>
  <c r="H90" i="1"/>
  <c r="J90" i="1" s="1"/>
  <c r="H73" i="1"/>
  <c r="H74" i="1"/>
  <c r="H75" i="1"/>
  <c r="H76" i="1"/>
  <c r="H35" i="1"/>
  <c r="H36" i="1"/>
  <c r="H37" i="1"/>
  <c r="H30" i="1"/>
  <c r="H31" i="1"/>
  <c r="H32" i="1"/>
  <c r="F16" i="1"/>
  <c r="F17" i="1"/>
  <c r="F18" i="1"/>
  <c r="F19" i="1"/>
  <c r="F20" i="1"/>
  <c r="F21" i="1"/>
  <c r="F10" i="1"/>
  <c r="F11" i="1"/>
  <c r="F12" i="1"/>
  <c r="F13" i="1"/>
  <c r="F9" i="1"/>
  <c r="F8" i="1"/>
  <c r="F24" i="1"/>
  <c r="F25" i="1"/>
  <c r="F27" i="1" s="1"/>
  <c r="F26" i="1"/>
  <c r="F151" i="1"/>
  <c r="F101" i="1"/>
  <c r="J101" i="1" s="1"/>
  <c r="F147" i="1"/>
  <c r="F100" i="1"/>
  <c r="F95" i="1"/>
  <c r="F96" i="1"/>
  <c r="J96" i="1" s="1"/>
  <c r="F97" i="1"/>
  <c r="F98" i="1"/>
  <c r="F99" i="1"/>
  <c r="F104" i="1"/>
  <c r="F105" i="1"/>
  <c r="F106" i="1"/>
  <c r="F107" i="1"/>
  <c r="F108" i="1"/>
  <c r="J108" i="1" s="1"/>
  <c r="F109" i="1"/>
  <c r="F110" i="1"/>
  <c r="F111" i="1"/>
  <c r="F116" i="1"/>
  <c r="F119" i="1" s="1"/>
  <c r="F117" i="1"/>
  <c r="F118" i="1"/>
  <c r="F123" i="1"/>
  <c r="F124" i="1"/>
  <c r="F125" i="1"/>
  <c r="F128" i="1"/>
  <c r="F129" i="1"/>
  <c r="F130" i="1"/>
  <c r="F134" i="1"/>
  <c r="F135" i="1"/>
  <c r="F136" i="1"/>
  <c r="F137" i="1"/>
  <c r="J137" i="1" s="1"/>
  <c r="F138" i="1"/>
  <c r="F139" i="1"/>
  <c r="F140" i="1"/>
  <c r="F141" i="1"/>
  <c r="F142" i="1"/>
  <c r="F143" i="1"/>
  <c r="F80" i="1"/>
  <c r="F81" i="1"/>
  <c r="F82" i="1"/>
  <c r="F83" i="1"/>
  <c r="F84" i="1"/>
  <c r="F85" i="1"/>
  <c r="F88" i="1"/>
  <c r="F89" i="1"/>
  <c r="F90" i="1"/>
  <c r="F73" i="1"/>
  <c r="F76" i="1" s="1"/>
  <c r="J76" i="1" s="1"/>
  <c r="F74" i="1"/>
  <c r="F75" i="1"/>
  <c r="F35" i="1"/>
  <c r="J35" i="1" s="1"/>
  <c r="F36" i="1"/>
  <c r="F37" i="1"/>
  <c r="F30" i="1"/>
  <c r="F33" i="1" s="1"/>
  <c r="F31" i="1"/>
  <c r="J31" i="1" s="1"/>
  <c r="F32" i="1"/>
  <c r="I31" i="1"/>
  <c r="E21" i="1"/>
  <c r="E14" i="1"/>
  <c r="I98" i="1"/>
  <c r="I99" i="1"/>
  <c r="G14" i="1"/>
  <c r="G21" i="1"/>
  <c r="G27" i="1"/>
  <c r="G38" i="1"/>
  <c r="H41" i="1"/>
  <c r="H42" i="1"/>
  <c r="H43" i="1"/>
  <c r="H44" i="1"/>
  <c r="H45" i="1"/>
  <c r="H46" i="1"/>
  <c r="H47" i="1"/>
  <c r="G48" i="1"/>
  <c r="I48" i="1" s="1"/>
  <c r="H50" i="1"/>
  <c r="H51" i="1"/>
  <c r="H52" i="1"/>
  <c r="H53" i="1"/>
  <c r="J53" i="1" s="1"/>
  <c r="H54" i="1"/>
  <c r="H57" i="1"/>
  <c r="H58" i="1"/>
  <c r="H59" i="1"/>
  <c r="H60" i="1"/>
  <c r="H61" i="1"/>
  <c r="H62" i="1"/>
  <c r="H63" i="1"/>
  <c r="J63" i="1" s="1"/>
  <c r="G64" i="1"/>
  <c r="H66" i="1"/>
  <c r="H67" i="1"/>
  <c r="H68" i="1"/>
  <c r="H69" i="1"/>
  <c r="H70" i="1"/>
  <c r="G71" i="1"/>
  <c r="G76" i="1"/>
  <c r="G77" i="1" s="1"/>
  <c r="G119" i="1"/>
  <c r="G86" i="1"/>
  <c r="G91" i="1"/>
  <c r="G126" i="1"/>
  <c r="G131" i="1"/>
  <c r="G132" i="1"/>
  <c r="G148" i="1" s="1"/>
  <c r="I148" i="1" s="1"/>
  <c r="G144" i="1"/>
  <c r="I144" i="1" s="1"/>
  <c r="J144" i="1" s="1"/>
  <c r="G163" i="1"/>
  <c r="J146" i="1"/>
  <c r="J17" i="1"/>
  <c r="J19" i="1"/>
  <c r="J20" i="1"/>
  <c r="F41" i="1"/>
  <c r="J41" i="1" s="1"/>
  <c r="F42" i="1"/>
  <c r="F48" i="1" s="1"/>
  <c r="F43" i="1"/>
  <c r="J43" i="1"/>
  <c r="F44" i="1"/>
  <c r="J44" i="1"/>
  <c r="F45" i="1"/>
  <c r="J45" i="1"/>
  <c r="F46" i="1"/>
  <c r="J46" i="1"/>
  <c r="F47" i="1"/>
  <c r="J47" i="1"/>
  <c r="F50" i="1"/>
  <c r="F51" i="1"/>
  <c r="F52" i="1"/>
  <c r="F53" i="1"/>
  <c r="F54" i="1"/>
  <c r="F57" i="1"/>
  <c r="J57" i="1" s="1"/>
  <c r="F58" i="1"/>
  <c r="F59" i="1"/>
  <c r="F60" i="1"/>
  <c r="F61" i="1"/>
  <c r="J61" i="1" s="1"/>
  <c r="F62" i="1"/>
  <c r="F63" i="1"/>
  <c r="F66" i="1"/>
  <c r="F67" i="1"/>
  <c r="J67" i="1" s="1"/>
  <c r="F68" i="1"/>
  <c r="F69" i="1"/>
  <c r="F70" i="1"/>
  <c r="J116" i="1"/>
  <c r="J118" i="1"/>
  <c r="J89" i="1"/>
  <c r="J95" i="1"/>
  <c r="J97" i="1"/>
  <c r="J105" i="1"/>
  <c r="J106" i="1"/>
  <c r="J110" i="1"/>
  <c r="J113" i="1"/>
  <c r="J128" i="1"/>
  <c r="J130" i="1"/>
  <c r="J141" i="1"/>
  <c r="J147" i="1"/>
  <c r="E86" i="1"/>
  <c r="E64" i="1"/>
  <c r="I64" i="1" s="1"/>
  <c r="I151" i="1"/>
  <c r="I152" i="1" s="1"/>
  <c r="I149" i="1"/>
  <c r="I147" i="1"/>
  <c r="I146" i="1"/>
  <c r="I101" i="1"/>
  <c r="E48" i="1"/>
  <c r="I143" i="1"/>
  <c r="I142" i="1"/>
  <c r="I141" i="1"/>
  <c r="I140" i="1"/>
  <c r="I139" i="1"/>
  <c r="I138" i="1"/>
  <c r="I137" i="1"/>
  <c r="I136" i="1"/>
  <c r="I135" i="1"/>
  <c r="I134" i="1"/>
  <c r="I130" i="1"/>
  <c r="I129" i="1"/>
  <c r="I128" i="1"/>
  <c r="I125" i="1"/>
  <c r="I124" i="1"/>
  <c r="I123" i="1"/>
  <c r="I113" i="1"/>
  <c r="I112" i="1"/>
  <c r="I111" i="1"/>
  <c r="I110" i="1"/>
  <c r="I109" i="1"/>
  <c r="I108" i="1"/>
  <c r="I107" i="1"/>
  <c r="I106" i="1"/>
  <c r="I105" i="1"/>
  <c r="I104" i="1"/>
  <c r="I100" i="1"/>
  <c r="I97" i="1"/>
  <c r="I96" i="1"/>
  <c r="I95" i="1"/>
  <c r="I94" i="1"/>
  <c r="I90" i="1"/>
  <c r="I89" i="1"/>
  <c r="I88" i="1"/>
  <c r="I85" i="1"/>
  <c r="I84" i="1"/>
  <c r="I83" i="1"/>
  <c r="I82" i="1"/>
  <c r="I81" i="1"/>
  <c r="I80" i="1"/>
  <c r="I118" i="1"/>
  <c r="I117" i="1"/>
  <c r="I116" i="1"/>
  <c r="I75" i="1"/>
  <c r="I74" i="1"/>
  <c r="I73" i="1"/>
  <c r="I70" i="1"/>
  <c r="I69" i="1"/>
  <c r="I68" i="1"/>
  <c r="I67" i="1"/>
  <c r="I66" i="1"/>
  <c r="I54" i="1"/>
  <c r="I53" i="1"/>
  <c r="I52" i="1"/>
  <c r="I51" i="1"/>
  <c r="I50" i="1"/>
  <c r="I63" i="1"/>
  <c r="I62" i="1"/>
  <c r="I61" i="1"/>
  <c r="I60" i="1"/>
  <c r="I59" i="1"/>
  <c r="I58" i="1"/>
  <c r="I57" i="1"/>
  <c r="I47" i="1"/>
  <c r="I46" i="1"/>
  <c r="I45" i="1"/>
  <c r="I44" i="1"/>
  <c r="I43" i="1"/>
  <c r="I42" i="1"/>
  <c r="I41" i="1"/>
  <c r="I37" i="1"/>
  <c r="I36" i="1"/>
  <c r="I35" i="1"/>
  <c r="I32" i="1"/>
  <c r="I30" i="1"/>
  <c r="I26" i="1"/>
  <c r="I25" i="1"/>
  <c r="I24" i="1"/>
  <c r="I20" i="1"/>
  <c r="I19" i="1"/>
  <c r="I18" i="1"/>
  <c r="I17" i="1"/>
  <c r="I16" i="1"/>
  <c r="I13" i="1"/>
  <c r="I12" i="1"/>
  <c r="I11" i="1"/>
  <c r="I10" i="1"/>
  <c r="J112" i="1"/>
  <c r="J161" i="1"/>
  <c r="J117" i="1"/>
  <c r="I14" i="1"/>
  <c r="E27" i="1"/>
  <c r="I27" i="1" s="1"/>
  <c r="I9" i="1"/>
  <c r="I8" i="1"/>
  <c r="E163" i="1"/>
  <c r="E119" i="1"/>
  <c r="I119" i="1" s="1"/>
  <c r="E126" i="1"/>
  <c r="I126" i="1" s="1"/>
  <c r="E131" i="1"/>
  <c r="E132" i="1" s="1"/>
  <c r="E38" i="1"/>
  <c r="E91" i="1"/>
  <c r="E92" i="1" s="1"/>
  <c r="E76" i="1"/>
  <c r="E71" i="1"/>
  <c r="I71" i="1" s="1"/>
  <c r="E55" i="1"/>
  <c r="I55" i="1" s="1"/>
  <c r="D126" i="1"/>
  <c r="B126" i="1"/>
  <c r="J107" i="1"/>
  <c r="I163" i="1"/>
  <c r="J109" i="1"/>
  <c r="J69" i="1"/>
  <c r="J18" i="1"/>
  <c r="J88" i="1"/>
  <c r="J42" i="1"/>
  <c r="J151" i="1"/>
  <c r="J98" i="1"/>
  <c r="J134" i="1"/>
  <c r="J58" i="1"/>
  <c r="G92" i="1"/>
  <c r="J104" i="1"/>
  <c r="J123" i="1"/>
  <c r="J80" i="1"/>
  <c r="J60" i="1"/>
  <c r="J8" i="1"/>
  <c r="J83" i="1"/>
  <c r="J11" i="1"/>
  <c r="H48" i="1"/>
  <c r="J66" i="1"/>
  <c r="J143" i="1"/>
  <c r="J139" i="1"/>
  <c r="J124" i="1"/>
  <c r="J85" i="1"/>
  <c r="J74" i="1"/>
  <c r="J59" i="1"/>
  <c r="J54" i="1"/>
  <c r="J52" i="1"/>
  <c r="J37" i="1"/>
  <c r="J32" i="1"/>
  <c r="J25" i="1"/>
  <c r="J13" i="1"/>
  <c r="J136" i="1"/>
  <c r="J125" i="1"/>
  <c r="J100" i="1"/>
  <c r="J84" i="1"/>
  <c r="J82" i="1"/>
  <c r="J75" i="1"/>
  <c r="J73" i="1"/>
  <c r="H71" i="1"/>
  <c r="J62" i="1"/>
  <c r="J51" i="1"/>
  <c r="H55" i="1"/>
  <c r="J36" i="1"/>
  <c r="J10" i="1"/>
  <c r="J50" i="1"/>
  <c r="J135" i="1"/>
  <c r="J81" i="1"/>
  <c r="J9" i="1"/>
  <c r="J30" i="1"/>
  <c r="F55" i="1"/>
  <c r="J55" i="1" s="1"/>
  <c r="J12" i="1"/>
  <c r="G22" i="1"/>
  <c r="I21" i="1"/>
  <c r="J142" i="1"/>
  <c r="J140" i="1"/>
  <c r="J138" i="1"/>
  <c r="J111" i="1"/>
  <c r="J26" i="1"/>
  <c r="E22" i="1"/>
  <c r="I91" i="1"/>
  <c r="J114" i="1" l="1"/>
  <c r="I76" i="1"/>
  <c r="F38" i="1"/>
  <c r="H27" i="1"/>
  <c r="H28" i="1" s="1"/>
  <c r="H14" i="1"/>
  <c r="H22" i="1" s="1"/>
  <c r="I86" i="1"/>
  <c r="F14" i="1"/>
  <c r="J48" i="1"/>
  <c r="I131" i="1"/>
  <c r="I132" i="1" s="1"/>
  <c r="J86" i="1"/>
  <c r="I38" i="1"/>
  <c r="J68" i="1"/>
  <c r="J16" i="1"/>
  <c r="H119" i="1"/>
  <c r="H77" i="1" s="1"/>
  <c r="J119" i="1"/>
  <c r="J77" i="1" s="1"/>
  <c r="J99" i="1"/>
  <c r="F71" i="1"/>
  <c r="J71" i="1" s="1"/>
  <c r="F64" i="1"/>
  <c r="H64" i="1"/>
  <c r="F91" i="1"/>
  <c r="F126" i="1"/>
  <c r="F114" i="1"/>
  <c r="H33" i="1"/>
  <c r="J33" i="1" s="1"/>
  <c r="H91" i="1"/>
  <c r="H126" i="1"/>
  <c r="H114" i="1"/>
  <c r="J152" i="1"/>
  <c r="F152" i="1"/>
  <c r="I92" i="1"/>
  <c r="I22" i="1"/>
  <c r="J70" i="1"/>
  <c r="F86" i="1"/>
  <c r="F92" i="1" s="1"/>
  <c r="F144" i="1"/>
  <c r="F131" i="1"/>
  <c r="J131" i="1" s="1"/>
  <c r="F120" i="1"/>
  <c r="F102" i="1"/>
  <c r="H38" i="1"/>
  <c r="J38" i="1" s="1"/>
  <c r="H86" i="1"/>
  <c r="H92" i="1" s="1"/>
  <c r="H144" i="1"/>
  <c r="H131" i="1"/>
  <c r="H132" i="1" s="1"/>
  <c r="H120" i="1"/>
  <c r="H102" i="1"/>
  <c r="H148" i="1" s="1"/>
  <c r="H152" i="1"/>
  <c r="F22" i="1"/>
  <c r="J22" i="1" s="1"/>
  <c r="J14" i="1"/>
  <c r="F28" i="1" l="1"/>
  <c r="J28" i="1" s="1"/>
  <c r="J126" i="1"/>
  <c r="F132" i="1"/>
  <c r="J132" i="1"/>
  <c r="J27" i="1"/>
  <c r="H158" i="1"/>
  <c r="H160" i="1" s="1"/>
  <c r="H163" i="1" s="1"/>
  <c r="J102" i="1"/>
  <c r="F148" i="1"/>
  <c r="F158" i="1"/>
  <c r="F160" i="1" s="1"/>
  <c r="J120" i="1"/>
  <c r="J91" i="1"/>
  <c r="J92" i="1" s="1"/>
  <c r="J64" i="1"/>
  <c r="J148" i="1"/>
  <c r="J160" i="1" l="1"/>
  <c r="F163" i="1"/>
  <c r="J163" i="1" s="1"/>
  <c r="J158" i="1"/>
</calcChain>
</file>

<file path=xl/sharedStrings.xml><?xml version="1.0" encoding="utf-8"?>
<sst xmlns="http://schemas.openxmlformats.org/spreadsheetml/2006/main" count="264" uniqueCount="166">
  <si>
    <t>Object Class Category</t>
  </si>
  <si>
    <t>Qty</t>
  </si>
  <si>
    <t>Unit (Days, Mos., Trips, Etc.)</t>
  </si>
  <si>
    <t>Unit Amt (US$)</t>
  </si>
  <si>
    <t>No. of Units</t>
  </si>
  <si>
    <t>Program Manager</t>
  </si>
  <si>
    <t>Months</t>
  </si>
  <si>
    <t>Program Officer</t>
  </si>
  <si>
    <t>Medical Officer</t>
  </si>
  <si>
    <t>Wat/San Officer</t>
  </si>
  <si>
    <t>Country Director</t>
  </si>
  <si>
    <t>Country Financial Officer</t>
  </si>
  <si>
    <t>Deputy Program Manager</t>
  </si>
  <si>
    <t>Nurses</t>
  </si>
  <si>
    <t>Wat/San Engineer</t>
  </si>
  <si>
    <t>Project Accountant</t>
  </si>
  <si>
    <t>Logistics Specialist</t>
  </si>
  <si>
    <t>Drivers</t>
  </si>
  <si>
    <t>1.2  Headquarters Staff</t>
  </si>
  <si>
    <t>Project Coordinator</t>
  </si>
  <si>
    <t>M&amp;E Specialist</t>
  </si>
  <si>
    <t>2. Fringe Benefits</t>
  </si>
  <si>
    <t>Doctors (Volunteers)</t>
  </si>
  <si>
    <t>Hydrologist (Consultant)</t>
  </si>
  <si>
    <t>Laborers (Cash for Work)</t>
  </si>
  <si>
    <t>Days</t>
  </si>
  <si>
    <t>4. Travel and Transport</t>
  </si>
  <si>
    <t>RT</t>
  </si>
  <si>
    <t>Project Coordinator (HQ)</t>
  </si>
  <si>
    <t>Country Director (.08 FTE total)</t>
  </si>
  <si>
    <t>Country Financial Officer (.04 FTE total)</t>
  </si>
  <si>
    <t>km</t>
  </si>
  <si>
    <t>Wat/San Engineers</t>
  </si>
  <si>
    <t>Truck Rental</t>
  </si>
  <si>
    <t>Truck Fuel</t>
  </si>
  <si>
    <t>Liters</t>
  </si>
  <si>
    <t>Truck Insurance</t>
  </si>
  <si>
    <t>5.Overseas Allowances</t>
  </si>
  <si>
    <t>5.1 – SUBTOTAL: Housing</t>
  </si>
  <si>
    <t>5.2 Danger Pay</t>
  </si>
  <si>
    <t xml:space="preserve">Expatriate Field Staff </t>
  </si>
  <si>
    <t>Field Salaries</t>
  </si>
  <si>
    <t>Non-Employee Expat Labor (Excludes Laborers)</t>
  </si>
  <si>
    <t>5.2 – SUBTOTAL: Danger Pay</t>
  </si>
  <si>
    <t>Medical Equipment</t>
  </si>
  <si>
    <t>Construction Materials</t>
  </si>
  <si>
    <t>Water Purification Supplies</t>
  </si>
  <si>
    <t>7. Other Direct Costs</t>
  </si>
  <si>
    <t>Office Rent</t>
  </si>
  <si>
    <t>Office Supplies</t>
  </si>
  <si>
    <t>Office Utilities</t>
  </si>
  <si>
    <t>Warehouse Rent</t>
  </si>
  <si>
    <t>Security</t>
  </si>
  <si>
    <t>Each</t>
  </si>
  <si>
    <t>Vehicle Fuel</t>
  </si>
  <si>
    <t>Vehicle Maintenance &amp; Spares</t>
  </si>
  <si>
    <t>Vehicle Insurance</t>
  </si>
  <si>
    <t>Regional Travel</t>
  </si>
  <si>
    <t>Registration Fee</t>
  </si>
  <si>
    <t>Fee</t>
  </si>
  <si>
    <t>Regional Per Diem</t>
  </si>
  <si>
    <t>9. USAID Branding and Marking</t>
  </si>
  <si>
    <t>Project Sites</t>
  </si>
  <si>
    <t>Signs</t>
  </si>
  <si>
    <t>Vehicles</t>
  </si>
  <si>
    <t>Large Labels</t>
  </si>
  <si>
    <t>Vehicle Spares</t>
  </si>
  <si>
    <t>Office</t>
  </si>
  <si>
    <t>Pharmaceut-icals</t>
  </si>
  <si>
    <t>Latrine Sites</t>
  </si>
  <si>
    <t>Water Purification Chemicals</t>
  </si>
  <si>
    <t>Borehole Sites</t>
  </si>
  <si>
    <t>10. Contractual/Sub-Awards</t>
  </si>
  <si>
    <t>Borehole</t>
  </si>
  <si>
    <t>Small Grants for Community Projects</t>
  </si>
  <si>
    <t>Small Sub-Grants</t>
  </si>
  <si>
    <t>Vehicle Purchase</t>
  </si>
  <si>
    <t>TOTAL PROGRAM</t>
  </si>
  <si>
    <t>1. Salaries</t>
  </si>
  <si>
    <t>1.1 Field Staff</t>
  </si>
  <si>
    <t>Protection/Security Specialist</t>
  </si>
  <si>
    <t>Protection /Security Officer (HQ)</t>
  </si>
  <si>
    <t>Protection/ Security Officer (HQ)</t>
  </si>
  <si>
    <t>Communications</t>
  </si>
  <si>
    <t>Small Labels</t>
  </si>
  <si>
    <t>Small Signs</t>
  </si>
  <si>
    <t>Office Equipment</t>
  </si>
  <si>
    <t>3. Other Short-term "Non-Employee" Labor</t>
  </si>
  <si>
    <t>8. Beneficiary  Training</t>
  </si>
  <si>
    <t>8.1 Nurses - CTC</t>
  </si>
  <si>
    <t>8.2 Wat/San Engineers - Hygiene</t>
  </si>
  <si>
    <t>8.1 – SUBTOTAL - Nurses</t>
  </si>
  <si>
    <t>8.2 – SUBTOTAL: Wat/San Engineers</t>
  </si>
  <si>
    <t>11. Equipment at or above $5,000</t>
  </si>
  <si>
    <t>Workshops</t>
  </si>
  <si>
    <t>Training Material.</t>
  </si>
  <si>
    <t>Transportation</t>
  </si>
  <si>
    <t xml:space="preserve">Amt (US$) </t>
  </si>
  <si>
    <t xml:space="preserve">No. of Units </t>
  </si>
  <si>
    <t xml:space="preserve">Country Director </t>
  </si>
  <si>
    <t xml:space="preserve">Country Financial Officer </t>
  </si>
  <si>
    <t>1 sign/gate</t>
  </si>
  <si>
    <t>TOTAL: SALARIES</t>
  </si>
  <si>
    <t>TOTAL: FRINGE BENEFITS</t>
  </si>
  <si>
    <t xml:space="preserve">TOTAL: OVERSEAS ALLOWANCES </t>
  </si>
  <si>
    <t>TOTAL: PROGRAM SUPPLIES</t>
  </si>
  <si>
    <t>TOTAL: OTHER DIRECT COSTS</t>
  </si>
  <si>
    <t xml:space="preserve">TOTAL: BENEFICIARY TRAINING </t>
  </si>
  <si>
    <t>TOTAL: USAID BRANDING AND MARKING</t>
  </si>
  <si>
    <t>TOTAL: CONTRACTUAL/SUB-AWARDS</t>
  </si>
  <si>
    <t>TOTAL: EQUIPMENT</t>
  </si>
  <si>
    <t>TOTAL DIRECT COSTS</t>
  </si>
  <si>
    <t>TOTAL OFDA FUNDS REQUESTED</t>
  </si>
  <si>
    <t>5.1 Housing</t>
  </si>
  <si>
    <t>HQ Staff</t>
  </si>
  <si>
    <t>Medical Supplies*</t>
  </si>
  <si>
    <t>Medical Equipment*</t>
  </si>
  <si>
    <t>*Please see OFDA guidelines for additional information required for rx, med supplies/equip</t>
  </si>
  <si>
    <t>Blankets</t>
  </si>
  <si>
    <t>IEC Materials</t>
  </si>
  <si>
    <t>pamflet</t>
  </si>
  <si>
    <t xml:space="preserve">Computer, Printer, Peripherals </t>
  </si>
  <si>
    <t>each</t>
  </si>
  <si>
    <t>Expatriates</t>
  </si>
  <si>
    <t>SUBTOTAL: Expatriate Field Salaries</t>
  </si>
  <si>
    <t>Local Staff</t>
  </si>
  <si>
    <t>SUBTOTAL: Local Field Staff</t>
  </si>
  <si>
    <t>1.1 SUBTOTAL: Field Staff</t>
  </si>
  <si>
    <t>1.2 SUBTOTAL: HQ Staff</t>
  </si>
  <si>
    <t xml:space="preserve">Objective One: Health </t>
  </si>
  <si>
    <t>Objective Two: WASH</t>
  </si>
  <si>
    <t>TOTAL COSTS</t>
  </si>
  <si>
    <t>percent</t>
  </si>
  <si>
    <t>13 percent</t>
  </si>
  <si>
    <t>-</t>
  </si>
  <si>
    <t>Transport of Goods</t>
  </si>
  <si>
    <t>SUBTOTAL: Transport of Goods</t>
  </si>
  <si>
    <t>SUBTOTAL: Office Operation Costs</t>
  </si>
  <si>
    <r>
      <t xml:space="preserve">Sample Budget Sheet for OFDA Funding
 </t>
    </r>
    <r>
      <rPr>
        <b/>
        <i/>
        <u/>
        <sz val="16"/>
        <color indexed="10"/>
        <rFont val="Arial"/>
        <family val="2"/>
      </rPr>
      <t>(Note:  Categories should  be individually tailored according to specifics for each proposals.)</t>
    </r>
  </si>
  <si>
    <t>Expatriate Staff @ X%</t>
  </si>
  <si>
    <t xml:space="preserve">Local Staff @ X% </t>
  </si>
  <si>
    <t>Headquarters Staff @ X%</t>
  </si>
  <si>
    <t>Generator(s)</t>
  </si>
  <si>
    <t>12. OMB Circular A-133 (or RCA) Audits if not recovered under approved NICRA</t>
  </si>
  <si>
    <t xml:space="preserve">13. Indirect Costs </t>
  </si>
  <si>
    <t>TOTAL: NON-EMPLOYEE LABOR</t>
  </si>
  <si>
    <t>International and Regional Air Travel</t>
  </si>
  <si>
    <t>4.1 – SUBTOTAL: International/Regional  Air Travel</t>
  </si>
  <si>
    <t>In-Country Air Travel</t>
  </si>
  <si>
    <t>4.2 – SUBTOTAL: In-Country Air Travel</t>
  </si>
  <si>
    <t>International/Regional Per Diem</t>
  </si>
  <si>
    <t>4.3 – SUBTOTAL: International/Regional  Per Diem</t>
  </si>
  <si>
    <t>4.4 In-Country Per Diem</t>
  </si>
  <si>
    <t>4.4  - SUBTOTAL: In-Country Per Diem</t>
  </si>
  <si>
    <t>In-Country Ground Transportations</t>
  </si>
  <si>
    <t>4.5 – SUBTOTAL:  In-Country Ground Transportations</t>
  </si>
  <si>
    <t>TOTAL: TRAVEL, PER DIEM &amp; TRANSPORT</t>
  </si>
  <si>
    <t>6. Program Supplies and Equipment &gt;$5,000</t>
  </si>
  <si>
    <t>Boreholes</t>
  </si>
  <si>
    <t>Sub-Grant to Local NGO Sub-Partner for Beneficiary Training (see attached detailed budget and budget narrative)</t>
  </si>
  <si>
    <t>Approved/Applicable NICRA (@13%)</t>
  </si>
  <si>
    <t>Cost-Share {see detailed breakdown attached (use similar budget sheet)}</t>
  </si>
  <si>
    <t>Program Income (If earned under other awards and/or to be added to this budget)</t>
  </si>
  <si>
    <t>TOTAL: Audits</t>
  </si>
  <si>
    <t>Pharmaceuticals*</t>
  </si>
  <si>
    <t xml:space="preserve">PROJECT TITLE
NGO NAME
 COUNTRY/REGION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</si>
</sst>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  <numFmt numFmtId="165" formatCode="_(&quot;$&quot;* #,##0_);_(&quot;$&quot;* \(#,##0\);_(&quot;$&quot;* &quot;-&quot;??_);_(@_)"/>
  </numFmts>
  <fonts count="25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9"/>
      <name val="Arial"/>
      <family val="2"/>
    </font>
    <font>
      <b/>
      <i/>
      <u/>
      <sz val="16"/>
      <color indexed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color indexed="8"/>
      <name val="Arial"/>
      <family val="2"/>
    </font>
    <font>
      <b/>
      <u/>
      <sz val="16"/>
      <color rgb="FFFF000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Fill="1" applyBorder="1"/>
    <xf numFmtId="0" fontId="0" fillId="0" borderId="1" xfId="0" applyBorder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2" fontId="3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9" fillId="0" borderId="1" xfId="0" applyFont="1" applyFill="1" applyBorder="1"/>
    <xf numFmtId="0" fontId="6" fillId="3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6" fillId="2" borderId="1" xfId="0" applyFont="1" applyFill="1" applyBorder="1" applyAlignment="1"/>
    <xf numFmtId="0" fontId="16" fillId="2" borderId="1" xfId="0" applyFont="1" applyFill="1" applyBorder="1" applyAlignment="1">
      <alignment horizontal="left" vertical="center" wrapText="1" indent="2"/>
    </xf>
    <xf numFmtId="0" fontId="16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2"/>
    </xf>
    <xf numFmtId="0" fontId="7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" xfId="0" applyBorder="1"/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0" fillId="0" borderId="3" xfId="0" applyBorder="1"/>
    <xf numFmtId="0" fontId="7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0" fillId="0" borderId="4" xfId="0" applyBorder="1"/>
    <xf numFmtId="42" fontId="16" fillId="2" borderId="2" xfId="1" applyNumberFormat="1" applyFont="1" applyFill="1" applyBorder="1" applyAlignment="1">
      <alignment horizontal="center" wrapText="1"/>
    </xf>
    <xf numFmtId="42" fontId="11" fillId="2" borderId="2" xfId="1" applyNumberFormat="1" applyFont="1" applyFill="1" applyBorder="1" applyAlignment="1">
      <alignment horizontal="center" wrapText="1"/>
    </xf>
    <xf numFmtId="42" fontId="7" fillId="2" borderId="2" xfId="0" applyNumberFormat="1" applyFont="1" applyFill="1" applyBorder="1" applyAlignment="1">
      <alignment horizontal="center" wrapText="1"/>
    </xf>
    <xf numFmtId="42" fontId="16" fillId="2" borderId="2" xfId="0" applyNumberFormat="1" applyFont="1" applyFill="1" applyBorder="1" applyAlignment="1">
      <alignment horizontal="center" wrapText="1"/>
    </xf>
    <xf numFmtId="42" fontId="16" fillId="0" borderId="2" xfId="0" applyNumberFormat="1" applyFont="1" applyFill="1" applyBorder="1" applyAlignment="1">
      <alignment horizontal="center" wrapText="1"/>
    </xf>
    <xf numFmtId="42" fontId="7" fillId="4" borderId="2" xfId="0" applyNumberFormat="1" applyFont="1" applyFill="1" applyBorder="1" applyAlignment="1">
      <alignment horizontal="center" vertical="center"/>
    </xf>
    <xf numFmtId="9" fontId="16" fillId="0" borderId="2" xfId="0" applyNumberFormat="1" applyFont="1" applyFill="1" applyBorder="1" applyAlignment="1">
      <alignment horizontal="center" wrapText="1"/>
    </xf>
    <xf numFmtId="42" fontId="6" fillId="2" borderId="2" xfId="0" applyNumberFormat="1" applyFont="1" applyFill="1" applyBorder="1" applyAlignment="1">
      <alignment horizontal="center" wrapText="1"/>
    </xf>
    <xf numFmtId="9" fontId="16" fillId="2" borderId="2" xfId="0" applyNumberFormat="1" applyFont="1" applyFill="1" applyBorder="1" applyAlignment="1">
      <alignment horizontal="center" wrapText="1"/>
    </xf>
    <xf numFmtId="42" fontId="18" fillId="2" borderId="2" xfId="0" applyNumberFormat="1" applyFont="1" applyFill="1" applyBorder="1" applyAlignment="1">
      <alignment horizontal="center" vertical="center"/>
    </xf>
    <xf numFmtId="42" fontId="7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top" wrapText="1"/>
    </xf>
    <xf numFmtId="0" fontId="16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wrapText="1"/>
    </xf>
    <xf numFmtId="3" fontId="7" fillId="4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wrapText="1"/>
    </xf>
    <xf numFmtId="4" fontId="16" fillId="0" borderId="4" xfId="0" applyNumberFormat="1" applyFont="1" applyFill="1" applyBorder="1" applyAlignment="1">
      <alignment horizontal="center" wrapText="1"/>
    </xf>
    <xf numFmtId="3" fontId="16" fillId="2" borderId="4" xfId="0" applyNumberFormat="1" applyFont="1" applyFill="1" applyBorder="1" applyAlignment="1">
      <alignment horizontal="center" wrapText="1"/>
    </xf>
    <xf numFmtId="3" fontId="18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37" fontId="7" fillId="2" borderId="4" xfId="1" applyNumberFormat="1" applyFont="1" applyFill="1" applyBorder="1" applyAlignment="1">
      <alignment horizontal="center" wrapText="1"/>
    </xf>
    <xf numFmtId="0" fontId="15" fillId="0" borderId="4" xfId="0" applyFont="1" applyBorder="1"/>
    <xf numFmtId="0" fontId="0" fillId="0" borderId="3" xfId="0" applyBorder="1" applyAlignment="1">
      <alignment horizontal="centerContinuous"/>
    </xf>
    <xf numFmtId="0" fontId="18" fillId="0" borderId="3" xfId="0" applyFont="1" applyFill="1" applyBorder="1" applyAlignment="1">
      <alignment horizontal="centerContinuous" vertical="top" wrapText="1"/>
    </xf>
    <xf numFmtId="0" fontId="2" fillId="0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2" fontId="4" fillId="2" borderId="3" xfId="1" applyNumberFormat="1" applyFont="1" applyFill="1" applyBorder="1" applyAlignment="1">
      <alignment horizontal="center" wrapText="1"/>
    </xf>
    <xf numFmtId="42" fontId="10" fillId="2" borderId="3" xfId="1" applyNumberFormat="1" applyFont="1" applyFill="1" applyBorder="1" applyAlignment="1">
      <alignment horizontal="center" wrapText="1"/>
    </xf>
    <xf numFmtId="42" fontId="4" fillId="0" borderId="3" xfId="1" applyNumberFormat="1" applyFont="1" applyFill="1" applyBorder="1" applyAlignment="1">
      <alignment horizontal="center" wrapText="1"/>
    </xf>
    <xf numFmtId="42" fontId="3" fillId="2" borderId="3" xfId="1" applyNumberFormat="1" applyFont="1" applyFill="1" applyBorder="1" applyAlignment="1">
      <alignment horizontal="center" wrapText="1"/>
    </xf>
    <xf numFmtId="42" fontId="6" fillId="2" borderId="3" xfId="1" applyNumberFormat="1" applyFont="1" applyFill="1" applyBorder="1" applyAlignment="1">
      <alignment horizontal="center" wrapText="1"/>
    </xf>
    <xf numFmtId="42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0" fontId="18" fillId="2" borderId="3" xfId="0" applyFont="1" applyFill="1" applyBorder="1" applyAlignment="1">
      <alignment vertical="center"/>
    </xf>
    <xf numFmtId="42" fontId="12" fillId="0" borderId="3" xfId="1" applyNumberFormat="1" applyFont="1" applyFill="1" applyBorder="1" applyAlignment="1">
      <alignment horizontal="center" vertical="center"/>
    </xf>
    <xf numFmtId="42" fontId="8" fillId="2" borderId="3" xfId="1" applyNumberFormat="1" applyFont="1" applyFill="1" applyBorder="1" applyAlignment="1">
      <alignment horizontal="center" vertical="center"/>
    </xf>
    <xf numFmtId="0" fontId="0" fillId="0" borderId="3" xfId="0" applyFill="1" applyBorder="1"/>
    <xf numFmtId="164" fontId="16" fillId="0" borderId="2" xfId="0" applyNumberFormat="1" applyFont="1" applyFill="1" applyBorder="1" applyAlignment="1">
      <alignment horizontal="center" wrapText="1"/>
    </xf>
    <xf numFmtId="0" fontId="17" fillId="8" borderId="1" xfId="0" applyFont="1" applyFill="1" applyBorder="1" applyAlignment="1">
      <alignment horizontal="center" vertical="center"/>
    </xf>
    <xf numFmtId="42" fontId="17" fillId="8" borderId="2" xfId="0" applyNumberFormat="1" applyFont="1" applyFill="1" applyBorder="1" applyAlignment="1">
      <alignment horizontal="center" vertical="center"/>
    </xf>
    <xf numFmtId="3" fontId="17" fillId="8" borderId="4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42" fontId="17" fillId="9" borderId="2" xfId="0" applyNumberFormat="1" applyFont="1" applyFill="1" applyBorder="1" applyAlignment="1">
      <alignment horizontal="center" vertical="center"/>
    </xf>
    <xf numFmtId="3" fontId="17" fillId="9" borderId="4" xfId="0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wrapText="1"/>
    </xf>
    <xf numFmtId="165" fontId="9" fillId="2" borderId="5" xfId="1" applyNumberFormat="1" applyFont="1" applyFill="1" applyBorder="1" applyAlignment="1">
      <alignment horizontal="center" wrapText="1"/>
    </xf>
    <xf numFmtId="165" fontId="16" fillId="2" borderId="5" xfId="1" applyNumberFormat="1" applyFont="1" applyFill="1" applyBorder="1" applyAlignment="1">
      <alignment horizontal="center" wrapText="1"/>
    </xf>
    <xf numFmtId="165" fontId="11" fillId="2" borderId="5" xfId="1" applyNumberFormat="1" applyFont="1" applyFill="1" applyBorder="1" applyAlignment="1">
      <alignment horizontal="center" wrapText="1"/>
    </xf>
    <xf numFmtId="165" fontId="7" fillId="2" borderId="5" xfId="1" applyNumberFormat="1" applyFont="1" applyFill="1" applyBorder="1" applyAlignment="1">
      <alignment horizontal="center"/>
    </xf>
    <xf numFmtId="165" fontId="16" fillId="0" borderId="5" xfId="1" applyNumberFormat="1" applyFont="1" applyFill="1" applyBorder="1" applyAlignment="1">
      <alignment horizontal="center" wrapText="1"/>
    </xf>
    <xf numFmtId="165" fontId="7" fillId="4" borderId="5" xfId="1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center"/>
    </xf>
    <xf numFmtId="165" fontId="18" fillId="2" borderId="5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/>
    </xf>
    <xf numFmtId="165" fontId="17" fillId="9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165" fontId="17" fillId="8" borderId="5" xfId="1" applyNumberFormat="1" applyFont="1" applyFill="1" applyBorder="1" applyAlignment="1">
      <alignment horizontal="center" vertical="center"/>
    </xf>
    <xf numFmtId="165" fontId="15" fillId="0" borderId="5" xfId="1" applyNumberFormat="1" applyFont="1" applyBorder="1"/>
    <xf numFmtId="165" fontId="0" fillId="0" borderId="5" xfId="1" applyNumberFormat="1" applyFont="1" applyBorder="1"/>
    <xf numFmtId="0" fontId="19" fillId="0" borderId="1" xfId="0" applyFont="1" applyFill="1" applyBorder="1" applyAlignment="1">
      <alignment horizontal="left" vertical="center" wrapText="1" indent="2"/>
    </xf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165" fontId="18" fillId="2" borderId="5" xfId="1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2" fontId="22" fillId="3" borderId="2" xfId="0" applyNumberFormat="1" applyFont="1" applyFill="1" applyBorder="1" applyAlignment="1">
      <alignment horizontal="center" vertical="center"/>
    </xf>
    <xf numFmtId="3" fontId="22" fillId="3" borderId="4" xfId="0" applyNumberFormat="1" applyFont="1" applyFill="1" applyBorder="1" applyAlignment="1">
      <alignment horizontal="center" vertical="center"/>
    </xf>
    <xf numFmtId="165" fontId="22" fillId="3" borderId="5" xfId="1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42" fontId="24" fillId="0" borderId="3" xfId="1" applyNumberFormat="1" applyFont="1" applyFill="1" applyBorder="1" applyAlignment="1">
      <alignment horizontal="center" wrapText="1"/>
    </xf>
    <xf numFmtId="0" fontId="23" fillId="0" borderId="1" xfId="0" applyFont="1" applyFill="1" applyBorder="1"/>
    <xf numFmtId="0" fontId="21" fillId="0" borderId="13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wrapText="1"/>
    </xf>
    <xf numFmtId="0" fontId="7" fillId="7" borderId="22" xfId="0" applyFont="1" applyFill="1" applyBorder="1" applyAlignment="1">
      <alignment horizontal="center" wrapText="1"/>
    </xf>
    <xf numFmtId="0" fontId="7" fillId="7" borderId="23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165" fontId="7" fillId="5" borderId="24" xfId="1" applyNumberFormat="1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 wrapText="1"/>
    </xf>
    <xf numFmtId="165" fontId="7" fillId="6" borderId="24" xfId="1" applyNumberFormat="1" applyFont="1" applyFill="1" applyBorder="1" applyAlignment="1">
      <alignment horizontal="center" wrapText="1"/>
    </xf>
    <xf numFmtId="0" fontId="18" fillId="5" borderId="15" xfId="0" applyFont="1" applyFill="1" applyBorder="1" applyAlignment="1">
      <alignment horizontal="center" vertical="top"/>
    </xf>
    <xf numFmtId="0" fontId="18" fillId="5" borderId="18" xfId="0" applyFont="1" applyFill="1" applyBorder="1" applyAlignment="1">
      <alignment horizontal="center" vertical="top"/>
    </xf>
    <xf numFmtId="0" fontId="18" fillId="6" borderId="19" xfId="0" applyFont="1" applyFill="1" applyBorder="1" applyAlignment="1">
      <alignment horizontal="center" vertical="top" wrapText="1"/>
    </xf>
    <xf numFmtId="0" fontId="18" fillId="6" borderId="2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2" fontId="4" fillId="0" borderId="6" xfId="1" applyNumberFormat="1" applyFont="1" applyFill="1" applyBorder="1" applyAlignment="1">
      <alignment horizontal="center" wrapText="1"/>
    </xf>
    <xf numFmtId="42" fontId="4" fillId="0" borderId="7" xfId="1" applyNumberFormat="1" applyFont="1" applyFill="1" applyBorder="1" applyAlignment="1">
      <alignment horizontal="center" wrapText="1"/>
    </xf>
    <xf numFmtId="42" fontId="4" fillId="0" borderId="8" xfId="1" applyNumberFormat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38"/>
  <sheetViews>
    <sheetView tabSelected="1" zoomScale="90" zoomScaleNormal="90" workbookViewId="0">
      <pane xSplit="3" ySplit="4" topLeftCell="D5" activePane="bottomRight" state="frozenSplit"/>
      <selection pane="topRight" activeCell="K1" sqref="K1"/>
      <selection pane="bottomLeft" activeCell="A15" sqref="A15"/>
      <selection pane="bottomRight" activeCell="A7" sqref="A7:A8"/>
    </sheetView>
  </sheetViews>
  <sheetFormatPr defaultRowHeight="12.75" x14ac:dyDescent="0.2"/>
  <cols>
    <col min="1" max="1" width="39" style="27" customWidth="1"/>
    <col min="2" max="2" width="9.28515625" style="2" bestFit="1" customWidth="1"/>
    <col min="3" max="3" width="15.42578125" style="2" customWidth="1"/>
    <col min="4" max="4" width="14.28515625" style="45" customWidth="1"/>
    <col min="5" max="5" width="14.28515625" style="55" customWidth="1"/>
    <col min="6" max="6" width="15.28515625" style="122" customWidth="1"/>
    <col min="7" max="7" width="14.28515625" style="55" customWidth="1"/>
    <col min="8" max="8" width="14.28515625" style="122" customWidth="1"/>
    <col min="9" max="9" width="14.28515625" style="55" customWidth="1"/>
    <col min="10" max="10" width="14" style="122" customWidth="1"/>
    <col min="11" max="11" width="33.7109375" style="48" hidden="1" customWidth="1"/>
    <col min="12" max="16384" width="9.140625" style="2"/>
  </cols>
  <sheetData>
    <row r="1" spans="1:28" ht="50.25" customHeight="1" thickBot="1" x14ac:dyDescent="0.25">
      <c r="A1" s="154" t="s">
        <v>138</v>
      </c>
      <c r="B1" s="155"/>
      <c r="C1" s="155"/>
      <c r="D1" s="155"/>
      <c r="E1" s="155"/>
      <c r="F1" s="155"/>
      <c r="G1" s="155"/>
      <c r="H1" s="155"/>
      <c r="I1" s="155"/>
      <c r="J1" s="156"/>
      <c r="K1" s="8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8.75" customHeight="1" thickBot="1" x14ac:dyDescent="0.25">
      <c r="A2" s="160" t="s">
        <v>165</v>
      </c>
      <c r="B2" s="160"/>
      <c r="C2" s="160"/>
      <c r="D2" s="136"/>
      <c r="E2" s="136"/>
      <c r="F2" s="136"/>
      <c r="G2" s="136"/>
      <c r="H2" s="136"/>
      <c r="I2" s="136"/>
      <c r="J2" s="137"/>
      <c r="K2" s="8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28" customFormat="1" ht="21" customHeight="1" x14ac:dyDescent="0.2">
      <c r="A3" s="140"/>
      <c r="B3" s="141"/>
      <c r="C3" s="141"/>
      <c r="D3" s="142"/>
      <c r="E3" s="150" t="s">
        <v>129</v>
      </c>
      <c r="F3" s="151"/>
      <c r="G3" s="150" t="s">
        <v>130</v>
      </c>
      <c r="H3" s="151"/>
      <c r="I3" s="152" t="s">
        <v>131</v>
      </c>
      <c r="J3" s="153"/>
      <c r="K3" s="82"/>
    </row>
    <row r="4" spans="1:28" s="1" customFormat="1" ht="36.75" customHeight="1" thickBot="1" x14ac:dyDescent="0.25">
      <c r="A4" s="143" t="s">
        <v>0</v>
      </c>
      <c r="B4" s="144" t="s">
        <v>1</v>
      </c>
      <c r="C4" s="144" t="s">
        <v>2</v>
      </c>
      <c r="D4" s="145" t="s">
        <v>3</v>
      </c>
      <c r="E4" s="146" t="s">
        <v>4</v>
      </c>
      <c r="F4" s="147" t="s">
        <v>97</v>
      </c>
      <c r="G4" s="146" t="s">
        <v>4</v>
      </c>
      <c r="H4" s="147" t="s">
        <v>97</v>
      </c>
      <c r="I4" s="148" t="s">
        <v>98</v>
      </c>
      <c r="J4" s="149" t="s">
        <v>97</v>
      </c>
      <c r="K4" s="83"/>
    </row>
    <row r="5" spans="1:28" s="6" customFormat="1" ht="15.75" x14ac:dyDescent="0.25">
      <c r="A5" s="138" t="s">
        <v>78</v>
      </c>
      <c r="B5" s="139"/>
      <c r="C5" s="139"/>
      <c r="D5" s="139"/>
      <c r="E5" s="139"/>
      <c r="F5" s="139"/>
      <c r="G5" s="139"/>
      <c r="H5" s="139"/>
      <c r="I5" s="139"/>
      <c r="J5" s="139"/>
      <c r="K5" s="46"/>
    </row>
    <row r="6" spans="1:28" s="6" customFormat="1" ht="15.75" x14ac:dyDescent="0.25">
      <c r="A6" s="3" t="s">
        <v>79</v>
      </c>
      <c r="B6" s="4"/>
      <c r="C6" s="4"/>
      <c r="D6" s="39"/>
      <c r="E6" s="49"/>
      <c r="F6" s="108"/>
      <c r="G6" s="49"/>
      <c r="H6" s="108"/>
      <c r="I6" s="49"/>
      <c r="J6" s="108"/>
      <c r="K6" s="46"/>
    </row>
    <row r="7" spans="1:28" s="8" customFormat="1" x14ac:dyDescent="0.2">
      <c r="A7" s="9" t="s">
        <v>123</v>
      </c>
      <c r="B7" s="7"/>
      <c r="C7" s="7"/>
      <c r="D7" s="40"/>
      <c r="E7" s="50"/>
      <c r="F7" s="109"/>
      <c r="G7" s="50"/>
      <c r="H7" s="109"/>
      <c r="I7" s="50"/>
      <c r="J7" s="109"/>
      <c r="K7" s="84"/>
    </row>
    <row r="8" spans="1:28" s="11" customFormat="1" x14ac:dyDescent="0.2">
      <c r="A8" s="36" t="s">
        <v>5</v>
      </c>
      <c r="B8" s="10">
        <v>1</v>
      </c>
      <c r="C8" s="10" t="s">
        <v>6</v>
      </c>
      <c r="D8" s="56">
        <v>3500</v>
      </c>
      <c r="E8" s="68">
        <v>6</v>
      </c>
      <c r="F8" s="110">
        <f t="shared" ref="F8:F13" si="0">D8*E8</f>
        <v>21000</v>
      </c>
      <c r="G8" s="68">
        <v>6</v>
      </c>
      <c r="H8" s="110">
        <f t="shared" ref="H8:H13" si="1">D8*G8</f>
        <v>21000</v>
      </c>
      <c r="I8" s="68">
        <f t="shared" ref="I8:I14" si="2">SUM(E8,G8)</f>
        <v>12</v>
      </c>
      <c r="J8" s="110">
        <f t="shared" ref="J8:J13" si="3">F8+H8</f>
        <v>42000</v>
      </c>
      <c r="K8" s="85"/>
    </row>
    <row r="9" spans="1:28" s="11" customFormat="1" x14ac:dyDescent="0.2">
      <c r="A9" s="36" t="s">
        <v>7</v>
      </c>
      <c r="B9" s="10">
        <v>1</v>
      </c>
      <c r="C9" s="10" t="s">
        <v>6</v>
      </c>
      <c r="D9" s="56">
        <v>3000</v>
      </c>
      <c r="E9" s="68">
        <v>6</v>
      </c>
      <c r="F9" s="110">
        <f t="shared" si="0"/>
        <v>18000</v>
      </c>
      <c r="G9" s="68">
        <v>6</v>
      </c>
      <c r="H9" s="110">
        <f t="shared" si="1"/>
        <v>18000</v>
      </c>
      <c r="I9" s="68">
        <f t="shared" si="2"/>
        <v>12</v>
      </c>
      <c r="J9" s="110">
        <f t="shared" si="3"/>
        <v>36000</v>
      </c>
      <c r="K9" s="85"/>
    </row>
    <row r="10" spans="1:28" s="11" customFormat="1" x14ac:dyDescent="0.2">
      <c r="A10" s="36" t="s">
        <v>8</v>
      </c>
      <c r="B10" s="10">
        <v>1</v>
      </c>
      <c r="C10" s="10" t="s">
        <v>6</v>
      </c>
      <c r="D10" s="56">
        <v>2500</v>
      </c>
      <c r="E10" s="68">
        <v>12</v>
      </c>
      <c r="F10" s="110">
        <f t="shared" si="0"/>
        <v>30000</v>
      </c>
      <c r="G10" s="68">
        <v>0</v>
      </c>
      <c r="H10" s="110">
        <f t="shared" si="1"/>
        <v>0</v>
      </c>
      <c r="I10" s="68">
        <f t="shared" si="2"/>
        <v>12</v>
      </c>
      <c r="J10" s="110">
        <f t="shared" si="3"/>
        <v>30000</v>
      </c>
      <c r="K10" s="85"/>
    </row>
    <row r="11" spans="1:28" s="11" customFormat="1" x14ac:dyDescent="0.2">
      <c r="A11" s="36" t="s">
        <v>9</v>
      </c>
      <c r="B11" s="10">
        <v>1</v>
      </c>
      <c r="C11" s="10" t="s">
        <v>6</v>
      </c>
      <c r="D11" s="56">
        <v>2500</v>
      </c>
      <c r="E11" s="68">
        <v>0</v>
      </c>
      <c r="F11" s="110">
        <f t="shared" si="0"/>
        <v>0</v>
      </c>
      <c r="G11" s="68">
        <v>12</v>
      </c>
      <c r="H11" s="110">
        <f t="shared" si="1"/>
        <v>30000</v>
      </c>
      <c r="I11" s="68">
        <f t="shared" si="2"/>
        <v>12</v>
      </c>
      <c r="J11" s="110">
        <f t="shared" si="3"/>
        <v>30000</v>
      </c>
      <c r="K11" s="85"/>
    </row>
    <row r="12" spans="1:28" s="11" customFormat="1" x14ac:dyDescent="0.2">
      <c r="A12" s="36" t="s">
        <v>10</v>
      </c>
      <c r="B12" s="10">
        <v>1</v>
      </c>
      <c r="C12" s="10" t="s">
        <v>6</v>
      </c>
      <c r="D12" s="56">
        <v>5000</v>
      </c>
      <c r="E12" s="68">
        <v>1</v>
      </c>
      <c r="F12" s="110">
        <f t="shared" si="0"/>
        <v>5000</v>
      </c>
      <c r="G12" s="68">
        <v>0.5</v>
      </c>
      <c r="H12" s="110">
        <f t="shared" si="1"/>
        <v>2500</v>
      </c>
      <c r="I12" s="68">
        <f t="shared" si="2"/>
        <v>1.5</v>
      </c>
      <c r="J12" s="110">
        <f t="shared" si="3"/>
        <v>7500</v>
      </c>
      <c r="K12" s="85"/>
    </row>
    <row r="13" spans="1:28" s="11" customFormat="1" x14ac:dyDescent="0.2">
      <c r="A13" s="36" t="s">
        <v>11</v>
      </c>
      <c r="B13" s="10">
        <v>1</v>
      </c>
      <c r="C13" s="10" t="s">
        <v>6</v>
      </c>
      <c r="D13" s="56">
        <v>4000</v>
      </c>
      <c r="E13" s="68">
        <v>1</v>
      </c>
      <c r="F13" s="110">
        <f t="shared" si="0"/>
        <v>4000</v>
      </c>
      <c r="G13" s="68">
        <v>0.25</v>
      </c>
      <c r="H13" s="110">
        <f t="shared" si="1"/>
        <v>1000</v>
      </c>
      <c r="I13" s="68">
        <f t="shared" si="2"/>
        <v>1.25</v>
      </c>
      <c r="J13" s="110">
        <f t="shared" si="3"/>
        <v>5000</v>
      </c>
      <c r="K13" s="85"/>
    </row>
    <row r="14" spans="1:28" s="13" customFormat="1" x14ac:dyDescent="0.2">
      <c r="A14" s="102" t="s">
        <v>124</v>
      </c>
      <c r="B14" s="12"/>
      <c r="C14" s="12"/>
      <c r="D14" s="57"/>
      <c r="E14" s="69">
        <f>SUM(E8:E13)</f>
        <v>26</v>
      </c>
      <c r="F14" s="111">
        <f>SUM(F8:F13)</f>
        <v>78000</v>
      </c>
      <c r="G14" s="69">
        <f>SUM(G8:G13)</f>
        <v>24.75</v>
      </c>
      <c r="H14" s="111">
        <f>SUM(H8:H13)</f>
        <v>72500</v>
      </c>
      <c r="I14" s="69">
        <f t="shared" si="2"/>
        <v>50.75</v>
      </c>
      <c r="J14" s="111">
        <f>SUM(F14,H14)</f>
        <v>150500</v>
      </c>
      <c r="K14" s="86"/>
    </row>
    <row r="15" spans="1:28" s="8" customFormat="1" x14ac:dyDescent="0.2">
      <c r="A15" s="9" t="s">
        <v>125</v>
      </c>
      <c r="B15" s="7"/>
      <c r="C15" s="7"/>
      <c r="D15" s="40"/>
      <c r="E15" s="50"/>
      <c r="F15" s="109"/>
      <c r="G15" s="50"/>
      <c r="H15" s="109"/>
      <c r="I15" s="50"/>
      <c r="J15" s="109"/>
      <c r="K15" s="84"/>
    </row>
    <row r="16" spans="1:28" s="11" customFormat="1" x14ac:dyDescent="0.2">
      <c r="A16" s="36" t="s">
        <v>12</v>
      </c>
      <c r="B16" s="10">
        <v>1</v>
      </c>
      <c r="C16" s="10" t="s">
        <v>6</v>
      </c>
      <c r="D16" s="56">
        <v>500</v>
      </c>
      <c r="E16" s="68"/>
      <c r="F16" s="110">
        <f>D16*E16</f>
        <v>0</v>
      </c>
      <c r="G16" s="68"/>
      <c r="H16" s="110">
        <f>D16*G16</f>
        <v>0</v>
      </c>
      <c r="I16" s="68">
        <f t="shared" ref="I16:I22" si="4">SUM(E16,G16)</f>
        <v>0</v>
      </c>
      <c r="J16" s="110">
        <f>F16+H16</f>
        <v>0</v>
      </c>
      <c r="K16" s="85"/>
    </row>
    <row r="17" spans="1:11" s="11" customFormat="1" x14ac:dyDescent="0.2">
      <c r="A17" s="36" t="s">
        <v>13</v>
      </c>
      <c r="B17" s="10">
        <v>5</v>
      </c>
      <c r="C17" s="10" t="s">
        <v>6</v>
      </c>
      <c r="D17" s="56">
        <v>300</v>
      </c>
      <c r="E17" s="68">
        <v>60</v>
      </c>
      <c r="F17" s="110">
        <f>D17*E17</f>
        <v>18000</v>
      </c>
      <c r="G17" s="68"/>
      <c r="H17" s="110">
        <f>D17*G17</f>
        <v>0</v>
      </c>
      <c r="I17" s="68">
        <f t="shared" si="4"/>
        <v>60</v>
      </c>
      <c r="J17" s="110">
        <f>F17+H17</f>
        <v>18000</v>
      </c>
      <c r="K17" s="85"/>
    </row>
    <row r="18" spans="1:11" s="11" customFormat="1" x14ac:dyDescent="0.2">
      <c r="A18" s="36" t="s">
        <v>14</v>
      </c>
      <c r="B18" s="10">
        <v>4</v>
      </c>
      <c r="C18" s="10" t="s">
        <v>6</v>
      </c>
      <c r="D18" s="56">
        <v>350</v>
      </c>
      <c r="E18" s="68"/>
      <c r="F18" s="110">
        <f>D18*E18</f>
        <v>0</v>
      </c>
      <c r="G18" s="68">
        <v>48</v>
      </c>
      <c r="H18" s="110">
        <f>D18*G18</f>
        <v>16800</v>
      </c>
      <c r="I18" s="68">
        <f t="shared" si="4"/>
        <v>48</v>
      </c>
      <c r="J18" s="110">
        <f>F18+H18</f>
        <v>16800</v>
      </c>
      <c r="K18" s="85"/>
    </row>
    <row r="19" spans="1:11" s="11" customFormat="1" x14ac:dyDescent="0.2">
      <c r="A19" s="36" t="s">
        <v>15</v>
      </c>
      <c r="B19" s="10">
        <v>1</v>
      </c>
      <c r="C19" s="10" t="s">
        <v>6</v>
      </c>
      <c r="D19" s="56">
        <v>250</v>
      </c>
      <c r="E19" s="68">
        <v>3</v>
      </c>
      <c r="F19" s="110">
        <f>D19*E19</f>
        <v>750</v>
      </c>
      <c r="G19" s="68">
        <v>3</v>
      </c>
      <c r="H19" s="110">
        <f>D19*G19</f>
        <v>750</v>
      </c>
      <c r="I19" s="68">
        <f t="shared" si="4"/>
        <v>6</v>
      </c>
      <c r="J19" s="110">
        <f>F19+H19</f>
        <v>1500</v>
      </c>
      <c r="K19" s="85"/>
    </row>
    <row r="20" spans="1:11" s="11" customFormat="1" x14ac:dyDescent="0.2">
      <c r="A20" s="36" t="s">
        <v>17</v>
      </c>
      <c r="B20" s="10">
        <v>4</v>
      </c>
      <c r="C20" s="10" t="s">
        <v>6</v>
      </c>
      <c r="D20" s="56">
        <v>150</v>
      </c>
      <c r="E20" s="68">
        <v>24</v>
      </c>
      <c r="F20" s="110">
        <f>D20*E20</f>
        <v>3600</v>
      </c>
      <c r="G20" s="68">
        <v>24</v>
      </c>
      <c r="H20" s="110">
        <f>D20*G20</f>
        <v>3600</v>
      </c>
      <c r="I20" s="68">
        <f t="shared" si="4"/>
        <v>48</v>
      </c>
      <c r="J20" s="110">
        <f>F20+H20</f>
        <v>7200</v>
      </c>
      <c r="K20" s="85"/>
    </row>
    <row r="21" spans="1:11" s="15" customFormat="1" x14ac:dyDescent="0.2">
      <c r="A21" s="101" t="s">
        <v>126</v>
      </c>
      <c r="B21" s="4"/>
      <c r="C21" s="4"/>
      <c r="D21" s="58"/>
      <c r="E21" s="49">
        <f>SUM(E16:E20)</f>
        <v>87</v>
      </c>
      <c r="F21" s="108">
        <f>SUM(F16:F20)</f>
        <v>22350</v>
      </c>
      <c r="G21" s="79">
        <f>SUM(G16:G20)</f>
        <v>75</v>
      </c>
      <c r="H21" s="108">
        <f>SUM(H16:H20)</f>
        <v>21150</v>
      </c>
      <c r="I21" s="49">
        <f t="shared" si="4"/>
        <v>162</v>
      </c>
      <c r="J21" s="111">
        <f>SUM(F21,H21)</f>
        <v>43500</v>
      </c>
      <c r="K21" s="86"/>
    </row>
    <row r="22" spans="1:11" s="15" customFormat="1" x14ac:dyDescent="0.2">
      <c r="A22" s="14" t="s">
        <v>127</v>
      </c>
      <c r="B22" s="4"/>
      <c r="C22" s="4"/>
      <c r="D22" s="58"/>
      <c r="E22" s="49">
        <f>E21+E14</f>
        <v>113</v>
      </c>
      <c r="F22" s="108">
        <f>SUM(F21,F14)</f>
        <v>100350</v>
      </c>
      <c r="G22" s="49">
        <f>G21+G14</f>
        <v>99.75</v>
      </c>
      <c r="H22" s="108">
        <f>SUM(H21,H14)</f>
        <v>93650</v>
      </c>
      <c r="I22" s="49">
        <f t="shared" si="4"/>
        <v>212.75</v>
      </c>
      <c r="J22" s="108">
        <f>SUM(F22,H22)</f>
        <v>194000</v>
      </c>
      <c r="K22" s="86"/>
    </row>
    <row r="23" spans="1:11" s="18" customFormat="1" ht="15.75" x14ac:dyDescent="0.25">
      <c r="A23" s="14" t="s">
        <v>18</v>
      </c>
      <c r="B23" s="16"/>
      <c r="C23" s="16"/>
      <c r="D23" s="41"/>
      <c r="E23" s="51"/>
      <c r="F23" s="112"/>
      <c r="G23" s="51"/>
      <c r="H23" s="112"/>
      <c r="I23" s="51"/>
      <c r="J23" s="112"/>
      <c r="K23" s="47"/>
    </row>
    <row r="24" spans="1:11" s="11" customFormat="1" x14ac:dyDescent="0.2">
      <c r="A24" s="36" t="s">
        <v>19</v>
      </c>
      <c r="B24" s="10">
        <v>1</v>
      </c>
      <c r="C24" s="10" t="s">
        <v>6</v>
      </c>
      <c r="D24" s="59">
        <v>3000</v>
      </c>
      <c r="E24" s="68">
        <v>1</v>
      </c>
      <c r="F24" s="110">
        <f>D24*E24</f>
        <v>3000</v>
      </c>
      <c r="G24" s="68">
        <v>1</v>
      </c>
      <c r="H24" s="110">
        <f>D24*G24</f>
        <v>3000</v>
      </c>
      <c r="I24" s="68">
        <f t="shared" ref="I24:I27" si="5">SUM(E24,G24)</f>
        <v>2</v>
      </c>
      <c r="J24" s="110">
        <f>F24+H24</f>
        <v>6000</v>
      </c>
      <c r="K24" s="85"/>
    </row>
    <row r="25" spans="1:11" s="1" customFormat="1" x14ac:dyDescent="0.2">
      <c r="A25" s="38" t="s">
        <v>80</v>
      </c>
      <c r="B25" s="19">
        <v>1</v>
      </c>
      <c r="C25" s="19" t="s">
        <v>6</v>
      </c>
      <c r="D25" s="60">
        <v>5000</v>
      </c>
      <c r="E25" s="53">
        <v>0.5</v>
      </c>
      <c r="F25" s="113">
        <f>D25*E25</f>
        <v>2500</v>
      </c>
      <c r="G25" s="53">
        <v>0.5</v>
      </c>
      <c r="H25" s="113">
        <f>D25*G25</f>
        <v>2500</v>
      </c>
      <c r="I25" s="53">
        <f t="shared" si="5"/>
        <v>1</v>
      </c>
      <c r="J25" s="113">
        <f>F25+H25</f>
        <v>5000</v>
      </c>
      <c r="K25" s="87"/>
    </row>
    <row r="26" spans="1:11" s="1" customFormat="1" x14ac:dyDescent="0.2">
      <c r="A26" s="38" t="s">
        <v>20</v>
      </c>
      <c r="B26" s="19">
        <v>1</v>
      </c>
      <c r="C26" s="19" t="s">
        <v>6</v>
      </c>
      <c r="D26" s="60">
        <v>4000</v>
      </c>
      <c r="E26" s="53">
        <v>0.25</v>
      </c>
      <c r="F26" s="113">
        <f>D26*E26</f>
        <v>1000</v>
      </c>
      <c r="G26" s="53">
        <v>0.25</v>
      </c>
      <c r="H26" s="113">
        <f>D26*G26</f>
        <v>1000</v>
      </c>
      <c r="I26" s="53">
        <f t="shared" si="5"/>
        <v>0.5</v>
      </c>
      <c r="J26" s="113">
        <f>F26+H26</f>
        <v>2000</v>
      </c>
      <c r="K26" s="87"/>
    </row>
    <row r="27" spans="1:11" s="15" customFormat="1" x14ac:dyDescent="0.2">
      <c r="A27" s="14" t="s">
        <v>128</v>
      </c>
      <c r="B27" s="4"/>
      <c r="C27" s="4"/>
      <c r="D27" s="58"/>
      <c r="E27" s="49">
        <f>SUM(E24:E26)</f>
        <v>1.75</v>
      </c>
      <c r="F27" s="108">
        <f>SUM(F24:F26)</f>
        <v>6500</v>
      </c>
      <c r="G27" s="49">
        <f>SUM(G24:G26)</f>
        <v>1.75</v>
      </c>
      <c r="H27" s="108">
        <f>SUM(H24:H26)</f>
        <v>6500</v>
      </c>
      <c r="I27" s="49">
        <f t="shared" si="5"/>
        <v>3.5</v>
      </c>
      <c r="J27" s="108">
        <f>SUM(F27,H27)</f>
        <v>13000</v>
      </c>
      <c r="K27" s="88"/>
    </row>
    <row r="28" spans="1:11" s="21" customFormat="1" ht="18" x14ac:dyDescent="0.2">
      <c r="A28" s="31" t="s">
        <v>102</v>
      </c>
      <c r="B28" s="32"/>
      <c r="C28" s="32"/>
      <c r="D28" s="61"/>
      <c r="E28" s="70"/>
      <c r="F28" s="114">
        <f>SUM(F27,F22)</f>
        <v>106850</v>
      </c>
      <c r="G28" s="70"/>
      <c r="H28" s="114">
        <f>SUM(H27,H22)</f>
        <v>100150</v>
      </c>
      <c r="I28" s="70"/>
      <c r="J28" s="114">
        <f>SUM(F28,H28)</f>
        <v>207000</v>
      </c>
      <c r="K28" s="94"/>
    </row>
    <row r="29" spans="1:11" s="35" customFormat="1" ht="15.75" x14ac:dyDescent="0.25">
      <c r="A29" s="103" t="s">
        <v>21</v>
      </c>
      <c r="B29" s="29"/>
      <c r="C29" s="29"/>
      <c r="D29" s="43"/>
      <c r="E29" s="52"/>
      <c r="F29" s="115"/>
      <c r="G29" s="52"/>
      <c r="H29" s="115"/>
      <c r="I29" s="52"/>
      <c r="J29" s="115"/>
      <c r="K29" s="47"/>
    </row>
    <row r="30" spans="1:11" s="1" customFormat="1" x14ac:dyDescent="0.2">
      <c r="A30" s="37" t="s">
        <v>139</v>
      </c>
      <c r="B30" s="19"/>
      <c r="C30" s="19" t="s">
        <v>132</v>
      </c>
      <c r="D30" s="62">
        <v>0.35</v>
      </c>
      <c r="E30" s="71">
        <v>81000</v>
      </c>
      <c r="F30" s="113">
        <f>D30*E30</f>
        <v>28350</v>
      </c>
      <c r="G30" s="71">
        <v>81000</v>
      </c>
      <c r="H30" s="113">
        <f>D30*G30</f>
        <v>28350</v>
      </c>
      <c r="I30" s="71">
        <f>SUM(E30,G30)</f>
        <v>162000</v>
      </c>
      <c r="J30" s="113">
        <f>F30+H30</f>
        <v>56700</v>
      </c>
      <c r="K30" s="87"/>
    </row>
    <row r="31" spans="1:11" s="1" customFormat="1" x14ac:dyDescent="0.2">
      <c r="A31" s="37" t="s">
        <v>140</v>
      </c>
      <c r="B31" s="19"/>
      <c r="C31" s="19" t="s">
        <v>132</v>
      </c>
      <c r="D31" s="62">
        <v>0.1</v>
      </c>
      <c r="E31" s="71">
        <v>76000</v>
      </c>
      <c r="F31" s="113">
        <f>D31*E31</f>
        <v>7600</v>
      </c>
      <c r="G31" s="71">
        <v>54000</v>
      </c>
      <c r="H31" s="113">
        <f>D31*G31</f>
        <v>5400</v>
      </c>
      <c r="I31" s="71">
        <f>SUM(E31,G31)</f>
        <v>130000</v>
      </c>
      <c r="J31" s="113">
        <f>F31+H31</f>
        <v>13000</v>
      </c>
      <c r="K31" s="87"/>
    </row>
    <row r="32" spans="1:11" s="1" customFormat="1" x14ac:dyDescent="0.2">
      <c r="A32" s="37" t="s">
        <v>141</v>
      </c>
      <c r="B32" s="19"/>
      <c r="C32" s="19" t="s">
        <v>132</v>
      </c>
      <c r="D32" s="62">
        <v>0.25</v>
      </c>
      <c r="E32" s="71">
        <v>28850</v>
      </c>
      <c r="F32" s="113">
        <f>D32*E32</f>
        <v>7212.5</v>
      </c>
      <c r="G32" s="71">
        <v>27650</v>
      </c>
      <c r="H32" s="113">
        <f>D32*G32</f>
        <v>6912.5</v>
      </c>
      <c r="I32" s="71">
        <f>SUM(E32,G32)</f>
        <v>56500</v>
      </c>
      <c r="J32" s="113">
        <f>F32+H32</f>
        <v>14125</v>
      </c>
      <c r="K32" s="87"/>
    </row>
    <row r="33" spans="1:11" s="21" customFormat="1" ht="17.25" customHeight="1" x14ac:dyDescent="0.2">
      <c r="A33" s="31" t="s">
        <v>103</v>
      </c>
      <c r="B33" s="32"/>
      <c r="C33" s="32"/>
      <c r="D33" s="61"/>
      <c r="E33" s="72"/>
      <c r="F33" s="114">
        <f>SUM(F30:F32)</f>
        <v>43162.5</v>
      </c>
      <c r="G33" s="72"/>
      <c r="H33" s="114">
        <f>SUM(H30:H32)</f>
        <v>40662.5</v>
      </c>
      <c r="I33" s="72"/>
      <c r="J33" s="114">
        <f>SUM(F33,H33)</f>
        <v>83825</v>
      </c>
      <c r="K33" s="94"/>
    </row>
    <row r="34" spans="1:11" s="35" customFormat="1" ht="15.75" x14ac:dyDescent="0.25">
      <c r="A34" s="103" t="s">
        <v>87</v>
      </c>
      <c r="B34" s="29"/>
      <c r="C34" s="29"/>
      <c r="D34" s="43"/>
      <c r="E34" s="52"/>
      <c r="F34" s="115"/>
      <c r="G34" s="52"/>
      <c r="H34" s="115"/>
      <c r="I34" s="52"/>
      <c r="J34" s="115"/>
      <c r="K34" s="47"/>
    </row>
    <row r="35" spans="1:11" s="1" customFormat="1" x14ac:dyDescent="0.2">
      <c r="A35" s="37" t="s">
        <v>22</v>
      </c>
      <c r="B35" s="19">
        <v>2</v>
      </c>
      <c r="C35" s="19" t="s">
        <v>6</v>
      </c>
      <c r="D35" s="60">
        <v>10000</v>
      </c>
      <c r="E35" s="53"/>
      <c r="F35" s="113">
        <f>D35*E35</f>
        <v>0</v>
      </c>
      <c r="G35" s="53"/>
      <c r="H35" s="113">
        <f>D35*G35</f>
        <v>0</v>
      </c>
      <c r="I35" s="53">
        <f>SUM(E35,G35)</f>
        <v>0</v>
      </c>
      <c r="J35" s="113">
        <f>F35+H35</f>
        <v>0</v>
      </c>
      <c r="K35" s="87"/>
    </row>
    <row r="36" spans="1:11" s="1" customFormat="1" x14ac:dyDescent="0.2">
      <c r="A36" s="37" t="s">
        <v>23</v>
      </c>
      <c r="B36" s="19">
        <v>1</v>
      </c>
      <c r="C36" s="19" t="s">
        <v>6</v>
      </c>
      <c r="D36" s="60">
        <v>6000</v>
      </c>
      <c r="E36" s="53"/>
      <c r="F36" s="113">
        <f>D36*E36</f>
        <v>0</v>
      </c>
      <c r="G36" s="53">
        <v>2</v>
      </c>
      <c r="H36" s="113">
        <f>D36*G36</f>
        <v>12000</v>
      </c>
      <c r="I36" s="53">
        <f>SUM(E36,G36)</f>
        <v>2</v>
      </c>
      <c r="J36" s="113">
        <f>F36+H36</f>
        <v>12000</v>
      </c>
      <c r="K36" s="87"/>
    </row>
    <row r="37" spans="1:11" s="1" customFormat="1" x14ac:dyDescent="0.2">
      <c r="A37" s="37" t="s">
        <v>24</v>
      </c>
      <c r="B37" s="19">
        <v>200</v>
      </c>
      <c r="C37" s="19" t="s">
        <v>25</v>
      </c>
      <c r="D37" s="60">
        <v>10</v>
      </c>
      <c r="E37" s="53"/>
      <c r="F37" s="113">
        <f>D37*E37</f>
        <v>0</v>
      </c>
      <c r="G37" s="74">
        <v>6000</v>
      </c>
      <c r="H37" s="113">
        <f>D37*G37</f>
        <v>60000</v>
      </c>
      <c r="I37" s="74">
        <f>SUM(E37,G37)</f>
        <v>6000</v>
      </c>
      <c r="J37" s="113">
        <f>F37+H37</f>
        <v>60000</v>
      </c>
      <c r="K37" s="87"/>
    </row>
    <row r="38" spans="1:11" s="21" customFormat="1" ht="18" x14ac:dyDescent="0.2">
      <c r="A38" s="31" t="s">
        <v>145</v>
      </c>
      <c r="B38" s="32"/>
      <c r="C38" s="32"/>
      <c r="D38" s="61"/>
      <c r="E38" s="72">
        <f>SUM(E35:E37)</f>
        <v>0</v>
      </c>
      <c r="F38" s="114">
        <f>SUM(F35:F37)</f>
        <v>0</v>
      </c>
      <c r="G38" s="72">
        <f>SUM(G35:G37)</f>
        <v>6002</v>
      </c>
      <c r="H38" s="114">
        <f>SUM(H35:H37)</f>
        <v>72000</v>
      </c>
      <c r="I38" s="72">
        <f>SUM(E38,G38)</f>
        <v>6002</v>
      </c>
      <c r="J38" s="114">
        <f>SUM(F38,H38)</f>
        <v>72000</v>
      </c>
      <c r="K38" s="94"/>
    </row>
    <row r="39" spans="1:11" s="35" customFormat="1" ht="15.75" x14ac:dyDescent="0.25">
      <c r="A39" s="103" t="s">
        <v>26</v>
      </c>
      <c r="B39" s="29"/>
      <c r="C39" s="29"/>
      <c r="D39" s="43"/>
      <c r="E39" s="52"/>
      <c r="F39" s="115"/>
      <c r="G39" s="52"/>
      <c r="H39" s="115"/>
      <c r="I39" s="52"/>
      <c r="J39" s="115"/>
      <c r="K39" s="47"/>
    </row>
    <row r="40" spans="1:11" s="18" customFormat="1" ht="15.75" x14ac:dyDescent="0.25">
      <c r="A40" s="30" t="s">
        <v>146</v>
      </c>
      <c r="B40" s="16"/>
      <c r="C40" s="16"/>
      <c r="D40" s="41"/>
      <c r="E40" s="51"/>
      <c r="F40" s="112"/>
      <c r="G40" s="51"/>
      <c r="H40" s="112"/>
      <c r="I40" s="51"/>
      <c r="J40" s="112"/>
      <c r="K40" s="47"/>
    </row>
    <row r="41" spans="1:11" s="1" customFormat="1" x14ac:dyDescent="0.2">
      <c r="A41" s="38" t="s">
        <v>5</v>
      </c>
      <c r="B41" s="19"/>
      <c r="C41" s="19" t="s">
        <v>27</v>
      </c>
      <c r="D41" s="60">
        <v>2000</v>
      </c>
      <c r="E41" s="53">
        <v>0.5</v>
      </c>
      <c r="F41" s="113">
        <f t="shared" ref="F41:F47" si="6">D41*E41</f>
        <v>1000</v>
      </c>
      <c r="G41" s="53">
        <v>0.5</v>
      </c>
      <c r="H41" s="113">
        <f t="shared" ref="H41:H47" si="7">D41*G41</f>
        <v>1000</v>
      </c>
      <c r="I41" s="53">
        <f t="shared" ref="I41:I48" si="8">SUM(E41,G41)</f>
        <v>1</v>
      </c>
      <c r="J41" s="113">
        <f t="shared" ref="J41:J47" si="9">F41+H41</f>
        <v>2000</v>
      </c>
      <c r="K41" s="87"/>
    </row>
    <row r="42" spans="1:11" s="1" customFormat="1" x14ac:dyDescent="0.2">
      <c r="A42" s="38" t="s">
        <v>8</v>
      </c>
      <c r="B42" s="19"/>
      <c r="C42" s="19" t="s">
        <v>27</v>
      </c>
      <c r="D42" s="60">
        <v>2000</v>
      </c>
      <c r="E42" s="53">
        <v>1</v>
      </c>
      <c r="F42" s="113">
        <f t="shared" si="6"/>
        <v>2000</v>
      </c>
      <c r="G42" s="53"/>
      <c r="H42" s="113">
        <f t="shared" si="7"/>
        <v>0</v>
      </c>
      <c r="I42" s="53">
        <f t="shared" si="8"/>
        <v>1</v>
      </c>
      <c r="J42" s="113">
        <f t="shared" si="9"/>
        <v>2000</v>
      </c>
      <c r="K42" s="87"/>
    </row>
    <row r="43" spans="1:11" s="1" customFormat="1" x14ac:dyDescent="0.2">
      <c r="A43" s="38" t="s">
        <v>9</v>
      </c>
      <c r="B43" s="19"/>
      <c r="C43" s="19" t="s">
        <v>27</v>
      </c>
      <c r="D43" s="60">
        <v>2000</v>
      </c>
      <c r="E43" s="53"/>
      <c r="F43" s="113">
        <f t="shared" si="6"/>
        <v>0</v>
      </c>
      <c r="G43" s="53">
        <v>1</v>
      </c>
      <c r="H43" s="113">
        <f t="shared" si="7"/>
        <v>2000</v>
      </c>
      <c r="I43" s="53">
        <f t="shared" si="8"/>
        <v>1</v>
      </c>
      <c r="J43" s="113">
        <f t="shared" si="9"/>
        <v>2000</v>
      </c>
      <c r="K43" s="87"/>
    </row>
    <row r="44" spans="1:11" s="11" customFormat="1" x14ac:dyDescent="0.2">
      <c r="A44" s="36" t="s">
        <v>99</v>
      </c>
      <c r="B44" s="10"/>
      <c r="C44" s="10" t="s">
        <v>27</v>
      </c>
      <c r="D44" s="59">
        <v>2000</v>
      </c>
      <c r="E44" s="68">
        <v>1</v>
      </c>
      <c r="F44" s="110">
        <f t="shared" si="6"/>
        <v>2000</v>
      </c>
      <c r="G44" s="68">
        <v>0.04</v>
      </c>
      <c r="H44" s="110">
        <f t="shared" si="7"/>
        <v>80</v>
      </c>
      <c r="I44" s="68">
        <f t="shared" si="8"/>
        <v>1.04</v>
      </c>
      <c r="J44" s="110">
        <f t="shared" si="9"/>
        <v>2080</v>
      </c>
      <c r="K44" s="85"/>
    </row>
    <row r="45" spans="1:11" s="11" customFormat="1" x14ac:dyDescent="0.2">
      <c r="A45" s="36" t="s">
        <v>100</v>
      </c>
      <c r="B45" s="10"/>
      <c r="C45" s="10" t="s">
        <v>27</v>
      </c>
      <c r="D45" s="59">
        <v>2000</v>
      </c>
      <c r="E45" s="68"/>
      <c r="F45" s="110">
        <f t="shared" si="6"/>
        <v>0</v>
      </c>
      <c r="G45" s="68">
        <v>0.02</v>
      </c>
      <c r="H45" s="110">
        <f t="shared" si="7"/>
        <v>40</v>
      </c>
      <c r="I45" s="68">
        <f t="shared" si="8"/>
        <v>0.02</v>
      </c>
      <c r="J45" s="110">
        <f t="shared" si="9"/>
        <v>40</v>
      </c>
      <c r="K45" s="85"/>
    </row>
    <row r="46" spans="1:11" s="11" customFormat="1" x14ac:dyDescent="0.2">
      <c r="A46" s="36" t="s">
        <v>28</v>
      </c>
      <c r="B46" s="10"/>
      <c r="C46" s="10" t="s">
        <v>27</v>
      </c>
      <c r="D46" s="59">
        <v>2000</v>
      </c>
      <c r="E46" s="68">
        <v>0.5</v>
      </c>
      <c r="F46" s="110">
        <f t="shared" si="6"/>
        <v>1000</v>
      </c>
      <c r="G46" s="68">
        <v>0.5</v>
      </c>
      <c r="H46" s="110">
        <f t="shared" si="7"/>
        <v>1000</v>
      </c>
      <c r="I46" s="68">
        <f t="shared" si="8"/>
        <v>1</v>
      </c>
      <c r="J46" s="110">
        <f t="shared" si="9"/>
        <v>2000</v>
      </c>
      <c r="K46" s="85"/>
    </row>
    <row r="47" spans="1:11" s="11" customFormat="1" x14ac:dyDescent="0.2">
      <c r="A47" s="36" t="s">
        <v>81</v>
      </c>
      <c r="B47" s="10"/>
      <c r="C47" s="10" t="s">
        <v>27</v>
      </c>
      <c r="D47" s="59">
        <v>2000</v>
      </c>
      <c r="E47" s="68">
        <v>0.5</v>
      </c>
      <c r="F47" s="110">
        <f t="shared" si="6"/>
        <v>1000</v>
      </c>
      <c r="G47" s="68">
        <v>0.5</v>
      </c>
      <c r="H47" s="110">
        <f t="shared" si="7"/>
        <v>1000</v>
      </c>
      <c r="I47" s="68">
        <f t="shared" si="8"/>
        <v>1</v>
      </c>
      <c r="J47" s="110">
        <f t="shared" si="9"/>
        <v>2000</v>
      </c>
      <c r="K47" s="85"/>
    </row>
    <row r="48" spans="1:11" s="6" customFormat="1" ht="15.75" x14ac:dyDescent="0.25">
      <c r="A48" s="14" t="s">
        <v>147</v>
      </c>
      <c r="B48" s="5"/>
      <c r="C48" s="5"/>
      <c r="D48" s="63"/>
      <c r="E48" s="49">
        <f>SUM(E41:E47)</f>
        <v>3.5</v>
      </c>
      <c r="F48" s="108">
        <f>SUM(F41:F47)</f>
        <v>7000</v>
      </c>
      <c r="G48" s="49">
        <f>SUM(G41:G47)</f>
        <v>2.56</v>
      </c>
      <c r="H48" s="108">
        <f>SUM(H41:H47)</f>
        <v>5120</v>
      </c>
      <c r="I48" s="49">
        <f t="shared" si="8"/>
        <v>6.0600000000000005</v>
      </c>
      <c r="J48" s="108">
        <f>SUM(F48,H48)</f>
        <v>12120</v>
      </c>
      <c r="K48" s="89"/>
    </row>
    <row r="49" spans="1:11" s="18" customFormat="1" ht="15.75" x14ac:dyDescent="0.25">
      <c r="A49" s="30" t="s">
        <v>148</v>
      </c>
      <c r="B49" s="16"/>
      <c r="C49" s="16"/>
      <c r="D49" s="41"/>
      <c r="E49" s="51"/>
      <c r="F49" s="112"/>
      <c r="G49" s="51"/>
      <c r="H49" s="112"/>
      <c r="I49" s="51"/>
      <c r="J49" s="112"/>
      <c r="K49" s="47"/>
    </row>
    <row r="50" spans="1:11" s="11" customFormat="1" x14ac:dyDescent="0.2">
      <c r="A50" s="36" t="s">
        <v>5</v>
      </c>
      <c r="B50" s="10"/>
      <c r="C50" s="10" t="s">
        <v>27</v>
      </c>
      <c r="D50" s="59">
        <v>500</v>
      </c>
      <c r="E50" s="68">
        <v>2</v>
      </c>
      <c r="F50" s="110">
        <f>D50*E50</f>
        <v>1000</v>
      </c>
      <c r="G50" s="68">
        <v>2</v>
      </c>
      <c r="H50" s="110">
        <f>D50*G50</f>
        <v>1000</v>
      </c>
      <c r="I50" s="68">
        <f t="shared" ref="I50:I55" si="10">SUM(E50,G50)</f>
        <v>4</v>
      </c>
      <c r="J50" s="110">
        <f>F50+H50</f>
        <v>2000</v>
      </c>
      <c r="K50" s="85"/>
    </row>
    <row r="51" spans="1:11" s="11" customFormat="1" x14ac:dyDescent="0.2">
      <c r="A51" s="36" t="s">
        <v>8</v>
      </c>
      <c r="B51" s="10"/>
      <c r="C51" s="10" t="s">
        <v>27</v>
      </c>
      <c r="D51" s="59">
        <v>500</v>
      </c>
      <c r="E51" s="68">
        <v>4</v>
      </c>
      <c r="F51" s="110">
        <f>D51*E51</f>
        <v>2000</v>
      </c>
      <c r="G51" s="68"/>
      <c r="H51" s="110">
        <f>D51*G51</f>
        <v>0</v>
      </c>
      <c r="I51" s="68">
        <f t="shared" si="10"/>
        <v>4</v>
      </c>
      <c r="J51" s="110">
        <f>F51+H51</f>
        <v>2000</v>
      </c>
      <c r="K51" s="85"/>
    </row>
    <row r="52" spans="1:11" s="11" customFormat="1" x14ac:dyDescent="0.2">
      <c r="A52" s="36" t="s">
        <v>9</v>
      </c>
      <c r="B52" s="10"/>
      <c r="C52" s="10" t="s">
        <v>27</v>
      </c>
      <c r="D52" s="59">
        <v>500</v>
      </c>
      <c r="E52" s="68">
        <v>1</v>
      </c>
      <c r="F52" s="110">
        <f>D52*E52</f>
        <v>500</v>
      </c>
      <c r="G52" s="68">
        <v>4</v>
      </c>
      <c r="H52" s="110">
        <f>D52*G52</f>
        <v>2000</v>
      </c>
      <c r="I52" s="68">
        <f t="shared" si="10"/>
        <v>5</v>
      </c>
      <c r="J52" s="110">
        <f>F52+H52</f>
        <v>2500</v>
      </c>
      <c r="K52" s="85"/>
    </row>
    <row r="53" spans="1:11" s="11" customFormat="1" x14ac:dyDescent="0.2">
      <c r="A53" s="36" t="s">
        <v>99</v>
      </c>
      <c r="B53" s="10"/>
      <c r="C53" s="10" t="s">
        <v>27</v>
      </c>
      <c r="D53" s="59">
        <v>500</v>
      </c>
      <c r="E53" s="68">
        <v>0.5</v>
      </c>
      <c r="F53" s="110">
        <f>D53*E53</f>
        <v>250</v>
      </c>
      <c r="G53" s="68">
        <v>0.5</v>
      </c>
      <c r="H53" s="110">
        <f>D53*G53</f>
        <v>250</v>
      </c>
      <c r="I53" s="68">
        <f t="shared" si="10"/>
        <v>1</v>
      </c>
      <c r="J53" s="110">
        <f>F53+H53</f>
        <v>500</v>
      </c>
      <c r="K53" s="85"/>
    </row>
    <row r="54" spans="1:11" s="11" customFormat="1" x14ac:dyDescent="0.2">
      <c r="A54" s="36" t="s">
        <v>100</v>
      </c>
      <c r="B54" s="10"/>
      <c r="C54" s="10" t="s">
        <v>27</v>
      </c>
      <c r="D54" s="59">
        <v>500</v>
      </c>
      <c r="E54" s="68">
        <v>0.5</v>
      </c>
      <c r="F54" s="110">
        <f>D54*E54</f>
        <v>250</v>
      </c>
      <c r="G54" s="68">
        <v>0.5</v>
      </c>
      <c r="H54" s="110">
        <f>D54*G54</f>
        <v>250</v>
      </c>
      <c r="I54" s="68">
        <f t="shared" si="10"/>
        <v>1</v>
      </c>
      <c r="J54" s="110">
        <f>F54+H54</f>
        <v>500</v>
      </c>
      <c r="K54" s="85"/>
    </row>
    <row r="55" spans="1:11" s="15" customFormat="1" x14ac:dyDescent="0.2">
      <c r="A55" s="14" t="s">
        <v>149</v>
      </c>
      <c r="B55" s="4"/>
      <c r="C55" s="4"/>
      <c r="D55" s="58"/>
      <c r="E55" s="49">
        <f>SUM(E50:E54)</f>
        <v>8</v>
      </c>
      <c r="F55" s="108">
        <f>SUM(F50:F54)</f>
        <v>4000</v>
      </c>
      <c r="G55" s="49">
        <v>0.5</v>
      </c>
      <c r="H55" s="108">
        <f>SUM(H50:H54)</f>
        <v>3500</v>
      </c>
      <c r="I55" s="49">
        <f t="shared" si="10"/>
        <v>8.5</v>
      </c>
      <c r="J55" s="108">
        <f>SUM(F55,H55)</f>
        <v>7500</v>
      </c>
      <c r="K55" s="88"/>
    </row>
    <row r="56" spans="1:11" s="18" customFormat="1" ht="15.75" x14ac:dyDescent="0.25">
      <c r="A56" s="30" t="s">
        <v>150</v>
      </c>
      <c r="B56" s="16"/>
      <c r="C56" s="16"/>
      <c r="D56" s="41"/>
      <c r="E56" s="51"/>
      <c r="F56" s="112"/>
      <c r="G56" s="51"/>
      <c r="H56" s="112"/>
      <c r="I56" s="51"/>
      <c r="J56" s="112"/>
      <c r="K56" s="47"/>
    </row>
    <row r="57" spans="1:11" s="1" customFormat="1" x14ac:dyDescent="0.2">
      <c r="A57" s="38" t="s">
        <v>5</v>
      </c>
      <c r="B57" s="19"/>
      <c r="C57" s="19" t="s">
        <v>25</v>
      </c>
      <c r="D57" s="60">
        <v>200</v>
      </c>
      <c r="E57" s="53">
        <v>2</v>
      </c>
      <c r="F57" s="113">
        <f t="shared" ref="F57:F63" si="11">D57*E57</f>
        <v>400</v>
      </c>
      <c r="G57" s="53">
        <v>2</v>
      </c>
      <c r="H57" s="113">
        <f t="shared" ref="H57:H63" si="12">D57*G57</f>
        <v>400</v>
      </c>
      <c r="I57" s="53">
        <f t="shared" ref="I57:I64" si="13">SUM(E57,G57)</f>
        <v>4</v>
      </c>
      <c r="J57" s="113">
        <f t="shared" ref="J57:J63" si="14">F57+H57</f>
        <v>800</v>
      </c>
      <c r="K57" s="87"/>
    </row>
    <row r="58" spans="1:11" s="1" customFormat="1" x14ac:dyDescent="0.2">
      <c r="A58" s="38" t="s">
        <v>8</v>
      </c>
      <c r="B58" s="19"/>
      <c r="C58" s="19" t="s">
        <v>25</v>
      </c>
      <c r="D58" s="60">
        <v>200</v>
      </c>
      <c r="E58" s="53">
        <v>2</v>
      </c>
      <c r="F58" s="113">
        <f t="shared" si="11"/>
        <v>400</v>
      </c>
      <c r="G58" s="53">
        <v>2</v>
      </c>
      <c r="H58" s="113">
        <f t="shared" si="12"/>
        <v>400</v>
      </c>
      <c r="I58" s="53">
        <f t="shared" si="13"/>
        <v>4</v>
      </c>
      <c r="J58" s="113">
        <f t="shared" si="14"/>
        <v>800</v>
      </c>
      <c r="K58" s="87"/>
    </row>
    <row r="59" spans="1:11" s="1" customFormat="1" x14ac:dyDescent="0.2">
      <c r="A59" s="38" t="s">
        <v>9</v>
      </c>
      <c r="B59" s="19"/>
      <c r="C59" s="19" t="s">
        <v>25</v>
      </c>
      <c r="D59" s="60">
        <v>200</v>
      </c>
      <c r="E59" s="53">
        <v>2</v>
      </c>
      <c r="F59" s="113">
        <f t="shared" si="11"/>
        <v>400</v>
      </c>
      <c r="G59" s="53">
        <v>2</v>
      </c>
      <c r="H59" s="113">
        <f t="shared" si="12"/>
        <v>400</v>
      </c>
      <c r="I59" s="53">
        <f t="shared" si="13"/>
        <v>4</v>
      </c>
      <c r="J59" s="113">
        <f t="shared" si="14"/>
        <v>800</v>
      </c>
      <c r="K59" s="87"/>
    </row>
    <row r="60" spans="1:11" s="1" customFormat="1" x14ac:dyDescent="0.2">
      <c r="A60" s="38" t="s">
        <v>10</v>
      </c>
      <c r="B60" s="19"/>
      <c r="C60" s="19" t="s">
        <v>25</v>
      </c>
      <c r="D60" s="60">
        <v>200</v>
      </c>
      <c r="E60" s="53">
        <v>0.16</v>
      </c>
      <c r="F60" s="113">
        <f t="shared" si="11"/>
        <v>32</v>
      </c>
      <c r="G60" s="53">
        <v>0.16</v>
      </c>
      <c r="H60" s="113">
        <f t="shared" si="12"/>
        <v>32</v>
      </c>
      <c r="I60" s="53">
        <f t="shared" si="13"/>
        <v>0.32</v>
      </c>
      <c r="J60" s="113">
        <f t="shared" si="14"/>
        <v>64</v>
      </c>
      <c r="K60" s="87"/>
    </row>
    <row r="61" spans="1:11" s="1" customFormat="1" x14ac:dyDescent="0.2">
      <c r="A61" s="38" t="s">
        <v>100</v>
      </c>
      <c r="B61" s="19"/>
      <c r="C61" s="19" t="s">
        <v>25</v>
      </c>
      <c r="D61" s="60">
        <v>200</v>
      </c>
      <c r="E61" s="53">
        <v>0.08</v>
      </c>
      <c r="F61" s="113">
        <f t="shared" si="11"/>
        <v>16</v>
      </c>
      <c r="G61" s="53">
        <v>0.08</v>
      </c>
      <c r="H61" s="113">
        <f t="shared" si="12"/>
        <v>16</v>
      </c>
      <c r="I61" s="53">
        <f t="shared" si="13"/>
        <v>0.16</v>
      </c>
      <c r="J61" s="113">
        <f t="shared" si="14"/>
        <v>32</v>
      </c>
      <c r="K61" s="87"/>
    </row>
    <row r="62" spans="1:11" s="1" customFormat="1" x14ac:dyDescent="0.2">
      <c r="A62" s="38" t="s">
        <v>28</v>
      </c>
      <c r="B62" s="19"/>
      <c r="C62" s="19" t="s">
        <v>25</v>
      </c>
      <c r="D62" s="60">
        <v>200</v>
      </c>
      <c r="E62" s="53">
        <v>2</v>
      </c>
      <c r="F62" s="113">
        <f t="shared" si="11"/>
        <v>400</v>
      </c>
      <c r="G62" s="53">
        <v>2</v>
      </c>
      <c r="H62" s="113">
        <f t="shared" si="12"/>
        <v>400</v>
      </c>
      <c r="I62" s="53">
        <f t="shared" si="13"/>
        <v>4</v>
      </c>
      <c r="J62" s="113">
        <f t="shared" si="14"/>
        <v>800</v>
      </c>
      <c r="K62" s="87"/>
    </row>
    <row r="63" spans="1:11" s="1" customFormat="1" x14ac:dyDescent="0.2">
      <c r="A63" s="38" t="s">
        <v>82</v>
      </c>
      <c r="B63" s="19"/>
      <c r="C63" s="19" t="s">
        <v>25</v>
      </c>
      <c r="D63" s="60">
        <v>200</v>
      </c>
      <c r="E63" s="53">
        <v>2</v>
      </c>
      <c r="F63" s="113">
        <f t="shared" si="11"/>
        <v>400</v>
      </c>
      <c r="G63" s="53">
        <v>2</v>
      </c>
      <c r="H63" s="113">
        <f t="shared" si="12"/>
        <v>400</v>
      </c>
      <c r="I63" s="53">
        <f t="shared" si="13"/>
        <v>4</v>
      </c>
      <c r="J63" s="113">
        <f t="shared" si="14"/>
        <v>800</v>
      </c>
      <c r="K63" s="87"/>
    </row>
    <row r="64" spans="1:11" s="15" customFormat="1" x14ac:dyDescent="0.2">
      <c r="A64" s="14" t="s">
        <v>151</v>
      </c>
      <c r="B64" s="4"/>
      <c r="C64" s="4"/>
      <c r="D64" s="58"/>
      <c r="E64" s="49">
        <f>SUM(E58:E63)</f>
        <v>8.24</v>
      </c>
      <c r="F64" s="108">
        <f>SUM(F57:F63)</f>
        <v>2048</v>
      </c>
      <c r="G64" s="49">
        <f>SUM(G58:G63)</f>
        <v>8.24</v>
      </c>
      <c r="H64" s="108">
        <f>SUM(H57:H63)</f>
        <v>2048</v>
      </c>
      <c r="I64" s="49">
        <f t="shared" si="13"/>
        <v>16.48</v>
      </c>
      <c r="J64" s="108">
        <f>SUM(F64,H64)</f>
        <v>4096</v>
      </c>
      <c r="K64" s="88"/>
    </row>
    <row r="65" spans="1:12" s="18" customFormat="1" ht="15.75" x14ac:dyDescent="0.25">
      <c r="A65" s="30" t="s">
        <v>152</v>
      </c>
      <c r="B65" s="16"/>
      <c r="C65" s="16"/>
      <c r="D65" s="41"/>
      <c r="E65" s="51"/>
      <c r="F65" s="112"/>
      <c r="G65" s="51"/>
      <c r="H65" s="112"/>
      <c r="I65" s="51"/>
      <c r="J65" s="112"/>
      <c r="K65" s="47"/>
    </row>
    <row r="66" spans="1:12" s="1" customFormat="1" x14ac:dyDescent="0.2">
      <c r="A66" s="38" t="s">
        <v>5</v>
      </c>
      <c r="B66" s="19"/>
      <c r="C66" s="19" t="s">
        <v>25</v>
      </c>
      <c r="D66" s="60">
        <v>150</v>
      </c>
      <c r="E66" s="53">
        <v>6</v>
      </c>
      <c r="F66" s="113">
        <f>D66*E66</f>
        <v>900</v>
      </c>
      <c r="G66" s="53">
        <v>6</v>
      </c>
      <c r="H66" s="113">
        <f>D66*G66</f>
        <v>900</v>
      </c>
      <c r="I66" s="53">
        <f t="shared" ref="I66:I71" si="15">SUM(E66,G66)</f>
        <v>12</v>
      </c>
      <c r="J66" s="113">
        <f>F66+H66</f>
        <v>1800</v>
      </c>
      <c r="K66" s="87"/>
    </row>
    <row r="67" spans="1:12" s="1" customFormat="1" x14ac:dyDescent="0.2">
      <c r="A67" s="38" t="s">
        <v>8</v>
      </c>
      <c r="B67" s="19"/>
      <c r="C67" s="19" t="s">
        <v>25</v>
      </c>
      <c r="D67" s="60">
        <v>150</v>
      </c>
      <c r="E67" s="53">
        <v>12</v>
      </c>
      <c r="F67" s="113">
        <f>D67*E67</f>
        <v>1800</v>
      </c>
      <c r="G67" s="53"/>
      <c r="H67" s="113">
        <f>D67*G67</f>
        <v>0</v>
      </c>
      <c r="I67" s="53">
        <f t="shared" si="15"/>
        <v>12</v>
      </c>
      <c r="J67" s="113">
        <f>F67+H67</f>
        <v>1800</v>
      </c>
      <c r="K67" s="87"/>
    </row>
    <row r="68" spans="1:12" s="1" customFormat="1" x14ac:dyDescent="0.2">
      <c r="A68" s="38" t="s">
        <v>9</v>
      </c>
      <c r="B68" s="19"/>
      <c r="C68" s="19" t="s">
        <v>25</v>
      </c>
      <c r="D68" s="60">
        <v>150</v>
      </c>
      <c r="E68" s="53"/>
      <c r="F68" s="113">
        <f>D68*E68</f>
        <v>0</v>
      </c>
      <c r="G68" s="53">
        <v>12</v>
      </c>
      <c r="H68" s="113">
        <f>D68*G68</f>
        <v>1800</v>
      </c>
      <c r="I68" s="53">
        <f t="shared" si="15"/>
        <v>12</v>
      </c>
      <c r="J68" s="113">
        <f>F68+H68</f>
        <v>1800</v>
      </c>
      <c r="K68" s="87"/>
    </row>
    <row r="69" spans="1:12" s="1" customFormat="1" x14ac:dyDescent="0.2">
      <c r="A69" s="38" t="s">
        <v>29</v>
      </c>
      <c r="B69" s="19"/>
      <c r="C69" s="19" t="s">
        <v>25</v>
      </c>
      <c r="D69" s="60">
        <v>150</v>
      </c>
      <c r="E69" s="53">
        <v>0.48</v>
      </c>
      <c r="F69" s="113">
        <f>D69*E69</f>
        <v>72</v>
      </c>
      <c r="G69" s="53">
        <v>0.48</v>
      </c>
      <c r="H69" s="113">
        <f>D69*G69</f>
        <v>72</v>
      </c>
      <c r="I69" s="53">
        <f t="shared" si="15"/>
        <v>0.96</v>
      </c>
      <c r="J69" s="113">
        <f>F69+H69</f>
        <v>144</v>
      </c>
      <c r="K69" s="87"/>
    </row>
    <row r="70" spans="1:12" s="1" customFormat="1" x14ac:dyDescent="0.2">
      <c r="A70" s="38" t="s">
        <v>30</v>
      </c>
      <c r="B70" s="19"/>
      <c r="C70" s="19" t="s">
        <v>25</v>
      </c>
      <c r="D70" s="60">
        <v>150</v>
      </c>
      <c r="E70" s="53">
        <v>0.24</v>
      </c>
      <c r="F70" s="113">
        <f>D70*E70</f>
        <v>36</v>
      </c>
      <c r="G70" s="53">
        <v>0.24</v>
      </c>
      <c r="H70" s="113">
        <f>D70*G70</f>
        <v>36</v>
      </c>
      <c r="I70" s="53">
        <f t="shared" si="15"/>
        <v>0.48</v>
      </c>
      <c r="J70" s="113">
        <f>F70+H70</f>
        <v>72</v>
      </c>
      <c r="K70" s="87"/>
    </row>
    <row r="71" spans="1:12" s="15" customFormat="1" x14ac:dyDescent="0.2">
      <c r="A71" s="14" t="s">
        <v>153</v>
      </c>
      <c r="B71" s="4"/>
      <c r="C71" s="4"/>
      <c r="D71" s="58"/>
      <c r="E71" s="49">
        <f>SUM(E66:E70)</f>
        <v>18.72</v>
      </c>
      <c r="F71" s="108">
        <f>SUM(F66:F70)</f>
        <v>2808</v>
      </c>
      <c r="G71" s="49">
        <f>SUM(G66:G70)</f>
        <v>18.72</v>
      </c>
      <c r="H71" s="108">
        <f>SUM(H66:H70)</f>
        <v>2808</v>
      </c>
      <c r="I71" s="49">
        <f t="shared" si="15"/>
        <v>37.44</v>
      </c>
      <c r="J71" s="108">
        <f>SUM(F71,H71)</f>
        <v>5616</v>
      </c>
      <c r="K71" s="88"/>
    </row>
    <row r="72" spans="1:12" s="18" customFormat="1" ht="15.75" x14ac:dyDescent="0.25">
      <c r="A72" s="30" t="s">
        <v>154</v>
      </c>
      <c r="B72" s="16"/>
      <c r="C72" s="16"/>
      <c r="D72" s="41"/>
      <c r="E72" s="51"/>
      <c r="F72" s="112"/>
      <c r="G72" s="51"/>
      <c r="H72" s="112"/>
      <c r="I72" s="51"/>
      <c r="J72" s="112"/>
      <c r="K72" s="47"/>
    </row>
    <row r="73" spans="1:12" s="1" customFormat="1" x14ac:dyDescent="0.2">
      <c r="A73" s="38" t="s">
        <v>13</v>
      </c>
      <c r="B73" s="19">
        <v>5</v>
      </c>
      <c r="C73" s="19" t="s">
        <v>31</v>
      </c>
      <c r="D73" s="42">
        <v>0.4</v>
      </c>
      <c r="E73" s="71">
        <v>96000</v>
      </c>
      <c r="F73" s="113">
        <f>D73*E73</f>
        <v>38400</v>
      </c>
      <c r="G73" s="53"/>
      <c r="H73" s="113">
        <f>D73*G73</f>
        <v>0</v>
      </c>
      <c r="I73" s="71">
        <f>SUM(E73,G73)</f>
        <v>96000</v>
      </c>
      <c r="J73" s="113">
        <f>F73+H73</f>
        <v>38400</v>
      </c>
      <c r="K73" s="87"/>
    </row>
    <row r="74" spans="1:12" s="1" customFormat="1" x14ac:dyDescent="0.2">
      <c r="A74" s="38" t="s">
        <v>32</v>
      </c>
      <c r="B74" s="19">
        <v>4</v>
      </c>
      <c r="C74" s="19" t="s">
        <v>31</v>
      </c>
      <c r="D74" s="42">
        <v>0.4</v>
      </c>
      <c r="E74" s="53"/>
      <c r="F74" s="113">
        <f>D74*E74</f>
        <v>0</v>
      </c>
      <c r="G74" s="71">
        <v>96000</v>
      </c>
      <c r="H74" s="113">
        <f>D74*G74</f>
        <v>38400</v>
      </c>
      <c r="I74" s="71">
        <f>SUM(E74,G74)</f>
        <v>96000</v>
      </c>
      <c r="J74" s="113">
        <f>F74+H74</f>
        <v>38400</v>
      </c>
      <c r="K74" s="87"/>
      <c r="L74" s="22"/>
    </row>
    <row r="75" spans="1:12" s="1" customFormat="1" x14ac:dyDescent="0.2">
      <c r="A75" s="38" t="s">
        <v>16</v>
      </c>
      <c r="B75" s="19"/>
      <c r="C75" s="19" t="s">
        <v>31</v>
      </c>
      <c r="D75" s="42">
        <v>0.4</v>
      </c>
      <c r="E75" s="71">
        <v>2000</v>
      </c>
      <c r="F75" s="113">
        <f>D75*E75</f>
        <v>800</v>
      </c>
      <c r="G75" s="71">
        <v>2000</v>
      </c>
      <c r="H75" s="113">
        <f>D75*G75</f>
        <v>800</v>
      </c>
      <c r="I75" s="71">
        <f>SUM(E75,G75)</f>
        <v>4000</v>
      </c>
      <c r="J75" s="113">
        <f>F75+H75</f>
        <v>1600</v>
      </c>
      <c r="K75" s="87"/>
    </row>
    <row r="76" spans="1:12" s="15" customFormat="1" x14ac:dyDescent="0.2">
      <c r="A76" s="14" t="s">
        <v>155</v>
      </c>
      <c r="B76" s="4"/>
      <c r="C76" s="4"/>
      <c r="D76" s="41"/>
      <c r="E76" s="73">
        <f>SUM(E73:E75)</f>
        <v>98000</v>
      </c>
      <c r="F76" s="108">
        <f>SUM(F73:F75)</f>
        <v>39200</v>
      </c>
      <c r="G76" s="73">
        <f>SUM(G73:G75)</f>
        <v>98000</v>
      </c>
      <c r="H76" s="108">
        <f>SUM(H73:H75)</f>
        <v>39200</v>
      </c>
      <c r="I76" s="73">
        <f>SUM(E76,G76)</f>
        <v>196000</v>
      </c>
      <c r="J76" s="108">
        <f>SUM(F76,H76)</f>
        <v>78400</v>
      </c>
      <c r="K76" s="88"/>
    </row>
    <row r="77" spans="1:12" s="21" customFormat="1" ht="18" x14ac:dyDescent="0.2">
      <c r="A77" s="31" t="s">
        <v>156</v>
      </c>
      <c r="B77" s="32"/>
      <c r="C77" s="32"/>
      <c r="D77" s="61"/>
      <c r="E77" s="114"/>
      <c r="F77" s="114"/>
      <c r="G77" s="114">
        <f>SUM(+G76+G119)</f>
        <v>99060</v>
      </c>
      <c r="H77" s="114">
        <f>SUM(+H76+H119)</f>
        <v>46550</v>
      </c>
      <c r="I77" s="114"/>
      <c r="J77" s="114">
        <f>SUM(+J76+J119)</f>
        <v>93100</v>
      </c>
      <c r="K77" s="128"/>
    </row>
    <row r="78" spans="1:12" s="35" customFormat="1" ht="15.75" x14ac:dyDescent="0.25">
      <c r="A78" s="103" t="s">
        <v>37</v>
      </c>
      <c r="B78" s="29"/>
      <c r="C78" s="29"/>
      <c r="D78" s="43"/>
      <c r="E78" s="52"/>
      <c r="F78" s="115"/>
      <c r="G78" s="52"/>
      <c r="H78" s="115"/>
      <c r="I78" s="52"/>
      <c r="J78" s="115"/>
      <c r="K78" s="47"/>
    </row>
    <row r="79" spans="1:12" s="18" customFormat="1" ht="15.75" x14ac:dyDescent="0.25">
      <c r="A79" s="30" t="s">
        <v>113</v>
      </c>
      <c r="B79" s="16"/>
      <c r="C79" s="16"/>
      <c r="D79" s="41"/>
      <c r="E79" s="51"/>
      <c r="F79" s="112"/>
      <c r="G79" s="51"/>
      <c r="H79" s="112"/>
      <c r="I79" s="51"/>
      <c r="J79" s="112"/>
      <c r="K79" s="47"/>
    </row>
    <row r="80" spans="1:12" s="1" customFormat="1" x14ac:dyDescent="0.2">
      <c r="A80" s="38" t="s">
        <v>5</v>
      </c>
      <c r="B80" s="19"/>
      <c r="C80" s="19" t="s">
        <v>6</v>
      </c>
      <c r="D80" s="60">
        <v>1000</v>
      </c>
      <c r="E80" s="53">
        <v>6</v>
      </c>
      <c r="F80" s="113">
        <f t="shared" ref="F80:F85" si="16">D80*E80</f>
        <v>6000</v>
      </c>
      <c r="G80" s="53">
        <v>6</v>
      </c>
      <c r="H80" s="113">
        <f t="shared" ref="H80:H85" si="17">D80*G80</f>
        <v>6000</v>
      </c>
      <c r="I80" s="53">
        <f t="shared" ref="I80:I85" si="18">SUM(E80,G80)</f>
        <v>12</v>
      </c>
      <c r="J80" s="113">
        <f t="shared" ref="J80:J85" si="19">F80+H80</f>
        <v>12000</v>
      </c>
      <c r="K80" s="87"/>
    </row>
    <row r="81" spans="1:11" s="1" customFormat="1" x14ac:dyDescent="0.2">
      <c r="A81" s="38" t="s">
        <v>7</v>
      </c>
      <c r="B81" s="19"/>
      <c r="C81" s="19"/>
      <c r="D81" s="60">
        <v>1000</v>
      </c>
      <c r="E81" s="53">
        <v>6</v>
      </c>
      <c r="F81" s="113">
        <f t="shared" si="16"/>
        <v>6000</v>
      </c>
      <c r="G81" s="53">
        <v>6</v>
      </c>
      <c r="H81" s="113">
        <f t="shared" si="17"/>
        <v>6000</v>
      </c>
      <c r="I81" s="53">
        <f t="shared" si="18"/>
        <v>12</v>
      </c>
      <c r="J81" s="113">
        <f t="shared" si="19"/>
        <v>12000</v>
      </c>
      <c r="K81" s="87"/>
    </row>
    <row r="82" spans="1:11" s="1" customFormat="1" x14ac:dyDescent="0.2">
      <c r="A82" s="38" t="s">
        <v>8</v>
      </c>
      <c r="B82" s="19"/>
      <c r="C82" s="19"/>
      <c r="D82" s="60">
        <v>1000</v>
      </c>
      <c r="E82" s="53">
        <v>12</v>
      </c>
      <c r="F82" s="113">
        <f t="shared" si="16"/>
        <v>12000</v>
      </c>
      <c r="G82" s="53">
        <v>0</v>
      </c>
      <c r="H82" s="113">
        <f t="shared" si="17"/>
        <v>0</v>
      </c>
      <c r="I82" s="53">
        <f t="shared" si="18"/>
        <v>12</v>
      </c>
      <c r="J82" s="113">
        <f t="shared" si="19"/>
        <v>12000</v>
      </c>
      <c r="K82" s="87"/>
    </row>
    <row r="83" spans="1:11" s="11" customFormat="1" ht="15" customHeight="1" x14ac:dyDescent="0.2">
      <c r="A83" s="36" t="s">
        <v>9</v>
      </c>
      <c r="B83" s="10"/>
      <c r="C83" s="10"/>
      <c r="D83" s="59">
        <v>1000</v>
      </c>
      <c r="E83" s="68">
        <v>0</v>
      </c>
      <c r="F83" s="110">
        <f t="shared" si="16"/>
        <v>0</v>
      </c>
      <c r="G83" s="68">
        <v>12</v>
      </c>
      <c r="H83" s="110">
        <f t="shared" si="17"/>
        <v>12000</v>
      </c>
      <c r="I83" s="68">
        <f t="shared" si="18"/>
        <v>12</v>
      </c>
      <c r="J83" s="110">
        <f t="shared" si="19"/>
        <v>12000</v>
      </c>
      <c r="K83" s="85"/>
    </row>
    <row r="84" spans="1:11" s="11" customFormat="1" x14ac:dyDescent="0.2">
      <c r="A84" s="36" t="s">
        <v>10</v>
      </c>
      <c r="B84" s="10"/>
      <c r="C84" s="10"/>
      <c r="D84" s="59">
        <v>1000</v>
      </c>
      <c r="E84" s="68">
        <v>0.5</v>
      </c>
      <c r="F84" s="110">
        <f t="shared" si="16"/>
        <v>500</v>
      </c>
      <c r="G84" s="68">
        <v>0.5</v>
      </c>
      <c r="H84" s="110">
        <f t="shared" si="17"/>
        <v>500</v>
      </c>
      <c r="I84" s="68">
        <f t="shared" si="18"/>
        <v>1</v>
      </c>
      <c r="J84" s="110">
        <f t="shared" si="19"/>
        <v>1000</v>
      </c>
      <c r="K84" s="85"/>
    </row>
    <row r="85" spans="1:11" s="11" customFormat="1" x14ac:dyDescent="0.2">
      <c r="A85" s="36" t="s">
        <v>11</v>
      </c>
      <c r="B85" s="10"/>
      <c r="C85" s="10"/>
      <c r="D85" s="59">
        <v>1000</v>
      </c>
      <c r="E85" s="68">
        <v>0.25</v>
      </c>
      <c r="F85" s="110">
        <f t="shared" si="16"/>
        <v>250</v>
      </c>
      <c r="G85" s="68">
        <v>0.25</v>
      </c>
      <c r="H85" s="110">
        <f t="shared" si="17"/>
        <v>250</v>
      </c>
      <c r="I85" s="68">
        <f t="shared" si="18"/>
        <v>0.5</v>
      </c>
      <c r="J85" s="110">
        <f t="shared" si="19"/>
        <v>500</v>
      </c>
      <c r="K85" s="85"/>
    </row>
    <row r="86" spans="1:11" s="15" customFormat="1" x14ac:dyDescent="0.2">
      <c r="A86" s="14" t="s">
        <v>38</v>
      </c>
      <c r="B86" s="4"/>
      <c r="C86" s="4"/>
      <c r="D86" s="58"/>
      <c r="E86" s="73">
        <f t="shared" ref="E86:J86" si="20">SUM(E80:E85)</f>
        <v>24.75</v>
      </c>
      <c r="F86" s="108">
        <f t="shared" si="20"/>
        <v>24750</v>
      </c>
      <c r="G86" s="73">
        <f t="shared" si="20"/>
        <v>24.75</v>
      </c>
      <c r="H86" s="108">
        <f t="shared" si="20"/>
        <v>24750</v>
      </c>
      <c r="I86" s="73">
        <f t="shared" si="20"/>
        <v>49.5</v>
      </c>
      <c r="J86" s="108">
        <f t="shared" si="20"/>
        <v>49500</v>
      </c>
      <c r="K86" s="91"/>
    </row>
    <row r="87" spans="1:11" s="18" customFormat="1" ht="15.75" x14ac:dyDescent="0.25">
      <c r="A87" s="30" t="s">
        <v>39</v>
      </c>
      <c r="B87" s="16"/>
      <c r="C87" s="16"/>
      <c r="D87" s="41"/>
      <c r="E87" s="51"/>
      <c r="F87" s="112"/>
      <c r="G87" s="51"/>
      <c r="H87" s="112"/>
      <c r="I87" s="51"/>
      <c r="J87" s="112"/>
      <c r="K87" s="47"/>
    </row>
    <row r="88" spans="1:11" s="11" customFormat="1" x14ac:dyDescent="0.2">
      <c r="A88" s="36" t="s">
        <v>40</v>
      </c>
      <c r="B88" s="10"/>
      <c r="C88" s="10" t="s">
        <v>41</v>
      </c>
      <c r="D88" s="64">
        <v>0.15</v>
      </c>
      <c r="E88" s="75">
        <v>72500</v>
      </c>
      <c r="F88" s="110">
        <f>D88*E88</f>
        <v>10875</v>
      </c>
      <c r="G88" s="75">
        <v>72500</v>
      </c>
      <c r="H88" s="110">
        <f>D88*G88</f>
        <v>10875</v>
      </c>
      <c r="I88" s="75">
        <f>SUM(E88,G88)</f>
        <v>145000</v>
      </c>
      <c r="J88" s="110">
        <f>F88+H88</f>
        <v>21750</v>
      </c>
      <c r="K88" s="85"/>
    </row>
    <row r="89" spans="1:11" s="11" customFormat="1" x14ac:dyDescent="0.2">
      <c r="A89" s="36" t="s">
        <v>114</v>
      </c>
      <c r="B89" s="10"/>
      <c r="C89" s="10" t="s">
        <v>41</v>
      </c>
      <c r="D89" s="64">
        <v>0.15</v>
      </c>
      <c r="E89" s="75">
        <v>4250</v>
      </c>
      <c r="F89" s="110">
        <f>D89*E89</f>
        <v>637.5</v>
      </c>
      <c r="G89" s="75">
        <v>4250</v>
      </c>
      <c r="H89" s="110">
        <f>D89*G89</f>
        <v>637.5</v>
      </c>
      <c r="I89" s="75">
        <f>SUM(E89,G89)</f>
        <v>8500</v>
      </c>
      <c r="J89" s="110">
        <f>F89+H89</f>
        <v>1275</v>
      </c>
      <c r="K89" s="85"/>
    </row>
    <row r="90" spans="1:11" s="11" customFormat="1" ht="25.5" x14ac:dyDescent="0.2">
      <c r="A90" s="36" t="s">
        <v>42</v>
      </c>
      <c r="B90" s="10"/>
      <c r="C90" s="10" t="s">
        <v>41</v>
      </c>
      <c r="D90" s="64">
        <v>0.15</v>
      </c>
      <c r="E90" s="68"/>
      <c r="F90" s="110">
        <f>D90*E90</f>
        <v>0</v>
      </c>
      <c r="G90" s="75">
        <v>12000</v>
      </c>
      <c r="H90" s="110">
        <f>D90*G90</f>
        <v>1800</v>
      </c>
      <c r="I90" s="75">
        <f>SUM(E90,G90)</f>
        <v>12000</v>
      </c>
      <c r="J90" s="110">
        <f>F90+H90</f>
        <v>1800</v>
      </c>
      <c r="K90" s="85"/>
    </row>
    <row r="91" spans="1:11" s="15" customFormat="1" x14ac:dyDescent="0.2">
      <c r="A91" s="14" t="s">
        <v>43</v>
      </c>
      <c r="B91" s="4"/>
      <c r="C91" s="4"/>
      <c r="D91" s="58"/>
      <c r="E91" s="73">
        <f>SUM(E88:E90)</f>
        <v>76750</v>
      </c>
      <c r="F91" s="108">
        <f>SUM(F88:F90)</f>
        <v>11512.5</v>
      </c>
      <c r="G91" s="49">
        <f>SUM(G88:G90)</f>
        <v>88750</v>
      </c>
      <c r="H91" s="108">
        <f>SUM(H88:H90)</f>
        <v>13312.5</v>
      </c>
      <c r="I91" s="75">
        <f>SUM(E91,G91)</f>
        <v>165500</v>
      </c>
      <c r="J91" s="108">
        <f>SUM(F91,H91)</f>
        <v>24825</v>
      </c>
      <c r="K91" s="88"/>
    </row>
    <row r="92" spans="1:11" s="21" customFormat="1" ht="18" x14ac:dyDescent="0.2">
      <c r="A92" s="31" t="s">
        <v>104</v>
      </c>
      <c r="B92" s="32"/>
      <c r="C92" s="32"/>
      <c r="D92" s="61"/>
      <c r="E92" s="72">
        <f t="shared" ref="E92:J92" si="21">SUM(E86+E91)</f>
        <v>76774.75</v>
      </c>
      <c r="F92" s="114">
        <f t="shared" si="21"/>
        <v>36262.5</v>
      </c>
      <c r="G92" s="72">
        <f t="shared" si="21"/>
        <v>88774.75</v>
      </c>
      <c r="H92" s="114">
        <f t="shared" si="21"/>
        <v>38062.5</v>
      </c>
      <c r="I92" s="72">
        <f t="shared" si="21"/>
        <v>165549.5</v>
      </c>
      <c r="J92" s="114">
        <f t="shared" si="21"/>
        <v>74325</v>
      </c>
      <c r="K92" s="128"/>
    </row>
    <row r="93" spans="1:11" s="35" customFormat="1" ht="15.75" x14ac:dyDescent="0.25">
      <c r="A93" s="103" t="s">
        <v>157</v>
      </c>
      <c r="B93" s="29"/>
      <c r="C93" s="29"/>
      <c r="D93" s="43"/>
      <c r="E93" s="52"/>
      <c r="F93" s="115"/>
      <c r="G93" s="52"/>
      <c r="H93" s="115"/>
      <c r="I93" s="52"/>
      <c r="J93" s="115"/>
      <c r="K93" s="47"/>
    </row>
    <row r="94" spans="1:11" s="1" customFormat="1" x14ac:dyDescent="0.2">
      <c r="A94" s="38" t="s">
        <v>164</v>
      </c>
      <c r="B94" s="19"/>
      <c r="C94" s="19"/>
      <c r="D94" s="60"/>
      <c r="E94" s="53">
        <v>1</v>
      </c>
      <c r="F94" s="113">
        <v>25000</v>
      </c>
      <c r="G94" s="53"/>
      <c r="H94" s="113">
        <f>D94*G94</f>
        <v>0</v>
      </c>
      <c r="I94" s="53">
        <f t="shared" ref="I94:I100" si="22">SUM(E94,G94)</f>
        <v>1</v>
      </c>
      <c r="J94" s="113">
        <f t="shared" ref="J94:J100" si="23">F94+H94</f>
        <v>25000</v>
      </c>
      <c r="K94" s="157" t="s">
        <v>117</v>
      </c>
    </row>
    <row r="95" spans="1:11" s="1" customFormat="1" x14ac:dyDescent="0.2">
      <c r="A95" s="38" t="s">
        <v>115</v>
      </c>
      <c r="B95" s="19"/>
      <c r="C95" s="19" t="s">
        <v>6</v>
      </c>
      <c r="D95" s="60">
        <v>500</v>
      </c>
      <c r="E95" s="53">
        <v>12</v>
      </c>
      <c r="F95" s="113">
        <f t="shared" ref="F95:F100" si="24">D95*E95</f>
        <v>6000</v>
      </c>
      <c r="G95" s="53"/>
      <c r="H95" s="113">
        <f>D95*G95</f>
        <v>0</v>
      </c>
      <c r="I95" s="53">
        <f t="shared" si="22"/>
        <v>12</v>
      </c>
      <c r="J95" s="113">
        <f t="shared" si="23"/>
        <v>6000</v>
      </c>
      <c r="K95" s="158"/>
    </row>
    <row r="96" spans="1:11" s="1" customFormat="1" x14ac:dyDescent="0.2">
      <c r="A96" s="38" t="s">
        <v>116</v>
      </c>
      <c r="B96" s="19"/>
      <c r="C96" s="19" t="s">
        <v>6</v>
      </c>
      <c r="D96" s="60">
        <v>300</v>
      </c>
      <c r="E96" s="53">
        <v>12</v>
      </c>
      <c r="F96" s="113">
        <f t="shared" si="24"/>
        <v>3600</v>
      </c>
      <c r="G96" s="53"/>
      <c r="H96" s="113">
        <f>D96*G96</f>
        <v>0</v>
      </c>
      <c r="I96" s="53">
        <f t="shared" si="22"/>
        <v>12</v>
      </c>
      <c r="J96" s="113">
        <f t="shared" si="23"/>
        <v>3600</v>
      </c>
      <c r="K96" s="159"/>
    </row>
    <row r="97" spans="1:11" s="1" customFormat="1" x14ac:dyDescent="0.2">
      <c r="A97" s="38" t="s">
        <v>45</v>
      </c>
      <c r="B97" s="19"/>
      <c r="C97" s="19"/>
      <c r="D97" s="60"/>
      <c r="E97" s="53"/>
      <c r="F97" s="113">
        <f t="shared" si="24"/>
        <v>0</v>
      </c>
      <c r="G97" s="53"/>
      <c r="H97" s="113">
        <v>50000</v>
      </c>
      <c r="I97" s="53">
        <f t="shared" si="22"/>
        <v>0</v>
      </c>
      <c r="J97" s="113">
        <f t="shared" si="23"/>
        <v>50000</v>
      </c>
      <c r="K97" s="87"/>
    </row>
    <row r="98" spans="1:11" s="1" customFormat="1" x14ac:dyDescent="0.2">
      <c r="A98" s="38" t="s">
        <v>118</v>
      </c>
      <c r="B98" s="19"/>
      <c r="C98" s="19" t="s">
        <v>122</v>
      </c>
      <c r="D98" s="60">
        <v>7.25</v>
      </c>
      <c r="E98" s="53">
        <v>500</v>
      </c>
      <c r="F98" s="113">
        <f t="shared" si="24"/>
        <v>3625</v>
      </c>
      <c r="G98" s="53"/>
      <c r="H98" s="113">
        <f>D98*G98</f>
        <v>0</v>
      </c>
      <c r="I98" s="53">
        <f t="shared" si="22"/>
        <v>500</v>
      </c>
      <c r="J98" s="113">
        <f t="shared" si="23"/>
        <v>3625</v>
      </c>
      <c r="K98" s="87"/>
    </row>
    <row r="99" spans="1:11" s="1" customFormat="1" x14ac:dyDescent="0.2">
      <c r="A99" s="38" t="s">
        <v>119</v>
      </c>
      <c r="B99" s="19"/>
      <c r="C99" s="19" t="s">
        <v>120</v>
      </c>
      <c r="D99" s="96">
        <v>0.1</v>
      </c>
      <c r="E99" s="75">
        <v>2500</v>
      </c>
      <c r="F99" s="113">
        <f t="shared" si="24"/>
        <v>250</v>
      </c>
      <c r="G99" s="75">
        <v>2500</v>
      </c>
      <c r="H99" s="113">
        <f>D99*G99</f>
        <v>250</v>
      </c>
      <c r="I99" s="75">
        <f t="shared" si="22"/>
        <v>5000</v>
      </c>
      <c r="J99" s="113">
        <f t="shared" si="23"/>
        <v>500</v>
      </c>
      <c r="K99" s="87"/>
    </row>
    <row r="100" spans="1:11" s="1" customFormat="1" x14ac:dyDescent="0.2">
      <c r="A100" s="38" t="s">
        <v>46</v>
      </c>
      <c r="B100" s="19"/>
      <c r="C100" s="19" t="s">
        <v>6</v>
      </c>
      <c r="D100" s="60">
        <v>200</v>
      </c>
      <c r="E100" s="53"/>
      <c r="F100" s="113">
        <f t="shared" si="24"/>
        <v>0</v>
      </c>
      <c r="G100" s="53">
        <v>12</v>
      </c>
      <c r="H100" s="113">
        <f>D100*G100</f>
        <v>2400</v>
      </c>
      <c r="I100" s="53">
        <f t="shared" si="22"/>
        <v>12</v>
      </c>
      <c r="J100" s="113">
        <f t="shared" si="23"/>
        <v>2400</v>
      </c>
      <c r="K100" s="87"/>
    </row>
    <row r="101" spans="1:11" s="21" customFormat="1" ht="18" x14ac:dyDescent="0.2">
      <c r="A101" s="38" t="s">
        <v>158</v>
      </c>
      <c r="B101" s="19">
        <v>4</v>
      </c>
      <c r="C101" s="19" t="s">
        <v>73</v>
      </c>
      <c r="D101" s="60">
        <v>10000</v>
      </c>
      <c r="E101" s="53"/>
      <c r="F101" s="113">
        <f>D101*E101</f>
        <v>0</v>
      </c>
      <c r="G101" s="53">
        <v>4</v>
      </c>
      <c r="H101" s="113">
        <f>D101*G101</f>
        <v>40000</v>
      </c>
      <c r="I101" s="53">
        <f>SUM(E101,G101)</f>
        <v>4</v>
      </c>
      <c r="J101" s="113">
        <f>F101+H101</f>
        <v>40000</v>
      </c>
      <c r="K101" s="94"/>
    </row>
    <row r="102" spans="1:11" s="35" customFormat="1" ht="15.75" x14ac:dyDescent="0.25">
      <c r="A102" s="31" t="s">
        <v>105</v>
      </c>
      <c r="B102" s="32"/>
      <c r="C102" s="32"/>
      <c r="D102" s="61"/>
      <c r="E102" s="72">
        <f>SUM(E94:E101)</f>
        <v>3025</v>
      </c>
      <c r="F102" s="114">
        <f>SUM(F94:F101)</f>
        <v>38475</v>
      </c>
      <c r="G102" s="72"/>
      <c r="H102" s="114">
        <f>SUM(H94:H101)</f>
        <v>92650</v>
      </c>
      <c r="I102" s="72"/>
      <c r="J102" s="114">
        <f>SUM(F102,H102)</f>
        <v>131125</v>
      </c>
      <c r="K102" s="47"/>
    </row>
    <row r="103" spans="1:11" s="1" customFormat="1" ht="15.75" x14ac:dyDescent="0.25">
      <c r="A103" s="103" t="s">
        <v>47</v>
      </c>
      <c r="B103" s="29"/>
      <c r="C103" s="29"/>
      <c r="D103" s="43"/>
      <c r="E103" s="52"/>
      <c r="F103" s="115"/>
      <c r="G103" s="52"/>
      <c r="H103" s="115"/>
      <c r="I103" s="52"/>
      <c r="J103" s="115"/>
      <c r="K103" s="87"/>
    </row>
    <row r="104" spans="1:11" s="1" customFormat="1" x14ac:dyDescent="0.2">
      <c r="A104" s="38" t="s">
        <v>48</v>
      </c>
      <c r="B104" s="19">
        <v>1</v>
      </c>
      <c r="C104" s="19" t="s">
        <v>6</v>
      </c>
      <c r="D104" s="60">
        <v>1000</v>
      </c>
      <c r="E104" s="53">
        <v>6</v>
      </c>
      <c r="F104" s="113">
        <f t="shared" ref="F104:F113" si="25">D104*E104</f>
        <v>6000</v>
      </c>
      <c r="G104" s="53">
        <v>6</v>
      </c>
      <c r="H104" s="113">
        <f t="shared" ref="H104:H113" si="26">D104*G104</f>
        <v>6000</v>
      </c>
      <c r="I104" s="53">
        <f t="shared" ref="I104:I113" si="27">SUM(E104,G104)</f>
        <v>12</v>
      </c>
      <c r="J104" s="113">
        <f t="shared" ref="J104:J113" si="28">F104+H104</f>
        <v>12000</v>
      </c>
      <c r="K104" s="87"/>
    </row>
    <row r="105" spans="1:11" s="1" customFormat="1" x14ac:dyDescent="0.2">
      <c r="A105" s="38" t="s">
        <v>49</v>
      </c>
      <c r="B105" s="19"/>
      <c r="C105" s="19" t="s">
        <v>6</v>
      </c>
      <c r="D105" s="60">
        <v>200</v>
      </c>
      <c r="E105" s="53">
        <v>6</v>
      </c>
      <c r="F105" s="113">
        <f t="shared" si="25"/>
        <v>1200</v>
      </c>
      <c r="G105" s="53">
        <v>6</v>
      </c>
      <c r="H105" s="113">
        <f t="shared" si="26"/>
        <v>1200</v>
      </c>
      <c r="I105" s="53">
        <f t="shared" si="27"/>
        <v>12</v>
      </c>
      <c r="J105" s="113">
        <f t="shared" si="28"/>
        <v>2400</v>
      </c>
      <c r="K105" s="87"/>
    </row>
    <row r="106" spans="1:11" s="1" customFormat="1" x14ac:dyDescent="0.2">
      <c r="A106" s="38" t="s">
        <v>50</v>
      </c>
      <c r="B106" s="19"/>
      <c r="C106" s="19" t="s">
        <v>6</v>
      </c>
      <c r="D106" s="60">
        <v>300</v>
      </c>
      <c r="E106" s="53">
        <v>6</v>
      </c>
      <c r="F106" s="113">
        <f t="shared" si="25"/>
        <v>1800</v>
      </c>
      <c r="G106" s="53">
        <v>6</v>
      </c>
      <c r="H106" s="113">
        <f t="shared" si="26"/>
        <v>1800</v>
      </c>
      <c r="I106" s="53">
        <f t="shared" si="27"/>
        <v>12</v>
      </c>
      <c r="J106" s="113">
        <f t="shared" si="28"/>
        <v>3600</v>
      </c>
      <c r="K106" s="87"/>
    </row>
    <row r="107" spans="1:11" s="1" customFormat="1" x14ac:dyDescent="0.2">
      <c r="A107" s="38" t="s">
        <v>83</v>
      </c>
      <c r="B107" s="19"/>
      <c r="C107" s="19" t="s">
        <v>6</v>
      </c>
      <c r="D107" s="60">
        <v>500</v>
      </c>
      <c r="E107" s="53">
        <v>6</v>
      </c>
      <c r="F107" s="113">
        <f t="shared" si="25"/>
        <v>3000</v>
      </c>
      <c r="G107" s="53">
        <v>6</v>
      </c>
      <c r="H107" s="113">
        <f t="shared" si="26"/>
        <v>3000</v>
      </c>
      <c r="I107" s="53">
        <f t="shared" si="27"/>
        <v>12</v>
      </c>
      <c r="J107" s="113">
        <f t="shared" si="28"/>
        <v>6000</v>
      </c>
      <c r="K107" s="87"/>
    </row>
    <row r="108" spans="1:11" s="1" customFormat="1" x14ac:dyDescent="0.2">
      <c r="A108" s="38" t="s">
        <v>51</v>
      </c>
      <c r="B108" s="19"/>
      <c r="C108" s="19" t="s">
        <v>6</v>
      </c>
      <c r="D108" s="60">
        <v>200</v>
      </c>
      <c r="E108" s="53">
        <v>6</v>
      </c>
      <c r="F108" s="113">
        <f t="shared" si="25"/>
        <v>1200</v>
      </c>
      <c r="G108" s="53">
        <v>6</v>
      </c>
      <c r="H108" s="113">
        <f t="shared" si="26"/>
        <v>1200</v>
      </c>
      <c r="I108" s="53">
        <f t="shared" si="27"/>
        <v>12</v>
      </c>
      <c r="J108" s="113">
        <f t="shared" si="28"/>
        <v>2400</v>
      </c>
      <c r="K108" s="87"/>
    </row>
    <row r="109" spans="1:11" s="1" customFormat="1" x14ac:dyDescent="0.2">
      <c r="A109" s="38" t="s">
        <v>52</v>
      </c>
      <c r="B109" s="19"/>
      <c r="C109" s="19" t="s">
        <v>6</v>
      </c>
      <c r="D109" s="60">
        <v>250</v>
      </c>
      <c r="E109" s="53">
        <v>6</v>
      </c>
      <c r="F109" s="113">
        <f t="shared" si="25"/>
        <v>1500</v>
      </c>
      <c r="G109" s="53">
        <v>6</v>
      </c>
      <c r="H109" s="113">
        <f t="shared" si="26"/>
        <v>1500</v>
      </c>
      <c r="I109" s="53">
        <f t="shared" si="27"/>
        <v>12</v>
      </c>
      <c r="J109" s="113">
        <f t="shared" si="28"/>
        <v>3000</v>
      </c>
      <c r="K109" s="87"/>
    </row>
    <row r="110" spans="1:11" s="1" customFormat="1" x14ac:dyDescent="0.2">
      <c r="A110" s="38" t="s">
        <v>121</v>
      </c>
      <c r="B110" s="19">
        <v>2</v>
      </c>
      <c r="C110" s="19" t="s">
        <v>53</v>
      </c>
      <c r="D110" s="60">
        <v>2000</v>
      </c>
      <c r="E110" s="53">
        <v>1</v>
      </c>
      <c r="F110" s="113">
        <f t="shared" si="25"/>
        <v>2000</v>
      </c>
      <c r="G110" s="53">
        <v>1</v>
      </c>
      <c r="H110" s="113">
        <f t="shared" si="26"/>
        <v>2000</v>
      </c>
      <c r="I110" s="53">
        <f t="shared" si="27"/>
        <v>2</v>
      </c>
      <c r="J110" s="113">
        <f t="shared" si="28"/>
        <v>4000</v>
      </c>
      <c r="K110" s="87"/>
    </row>
    <row r="111" spans="1:11" s="1" customFormat="1" x14ac:dyDescent="0.2">
      <c r="A111" s="38" t="s">
        <v>54</v>
      </c>
      <c r="B111" s="19">
        <v>3</v>
      </c>
      <c r="C111" s="19" t="s">
        <v>35</v>
      </c>
      <c r="D111" s="42">
        <v>0.6</v>
      </c>
      <c r="E111" s="74">
        <v>1800</v>
      </c>
      <c r="F111" s="113">
        <f t="shared" si="25"/>
        <v>1080</v>
      </c>
      <c r="G111" s="74">
        <v>1800</v>
      </c>
      <c r="H111" s="113">
        <f t="shared" si="26"/>
        <v>1080</v>
      </c>
      <c r="I111" s="74">
        <f t="shared" si="27"/>
        <v>3600</v>
      </c>
      <c r="J111" s="113">
        <f t="shared" si="28"/>
        <v>2160</v>
      </c>
      <c r="K111" s="87"/>
    </row>
    <row r="112" spans="1:11" s="1" customFormat="1" x14ac:dyDescent="0.2">
      <c r="A112" s="38" t="s">
        <v>55</v>
      </c>
      <c r="B112" s="19">
        <v>2</v>
      </c>
      <c r="C112" s="19" t="s">
        <v>6</v>
      </c>
      <c r="D112" s="60">
        <v>200</v>
      </c>
      <c r="E112" s="53">
        <v>12</v>
      </c>
      <c r="F112" s="113">
        <f t="shared" si="25"/>
        <v>2400</v>
      </c>
      <c r="G112" s="53">
        <v>12</v>
      </c>
      <c r="H112" s="113">
        <f t="shared" si="26"/>
        <v>2400</v>
      </c>
      <c r="I112" s="53">
        <f t="shared" si="27"/>
        <v>24</v>
      </c>
      <c r="J112" s="113">
        <f t="shared" si="28"/>
        <v>4800</v>
      </c>
      <c r="K112" s="87"/>
    </row>
    <row r="113" spans="1:16" s="1" customFormat="1" x14ac:dyDescent="0.2">
      <c r="A113" s="38" t="s">
        <v>56</v>
      </c>
      <c r="B113" s="19">
        <v>2</v>
      </c>
      <c r="C113" s="19" t="s">
        <v>6</v>
      </c>
      <c r="D113" s="60">
        <v>300</v>
      </c>
      <c r="E113" s="53">
        <v>12</v>
      </c>
      <c r="F113" s="113">
        <f t="shared" si="25"/>
        <v>3600</v>
      </c>
      <c r="G113" s="53">
        <v>12</v>
      </c>
      <c r="H113" s="113">
        <f t="shared" si="26"/>
        <v>3600</v>
      </c>
      <c r="I113" s="53">
        <f t="shared" si="27"/>
        <v>24</v>
      </c>
      <c r="J113" s="113">
        <f t="shared" si="28"/>
        <v>7200</v>
      </c>
      <c r="K113" s="87"/>
    </row>
    <row r="114" spans="1:16" s="18" customFormat="1" ht="15.75" x14ac:dyDescent="0.25">
      <c r="A114" s="14" t="s">
        <v>137</v>
      </c>
      <c r="B114" s="4"/>
      <c r="C114" s="4"/>
      <c r="D114" s="58"/>
      <c r="E114" s="73"/>
      <c r="F114" s="108">
        <f>SUM(F104:F113)</f>
        <v>23780</v>
      </c>
      <c r="G114" s="49"/>
      <c r="H114" s="108">
        <f>SUM(H104:H113)</f>
        <v>23780</v>
      </c>
      <c r="I114" s="49">
        <f>SUM(E114,G114)</f>
        <v>0</v>
      </c>
      <c r="J114" s="108">
        <f>SUM(J104:J113)</f>
        <v>47560</v>
      </c>
      <c r="K114" s="47"/>
    </row>
    <row r="115" spans="1:16" s="1" customFormat="1" x14ac:dyDescent="0.2">
      <c r="A115" s="14" t="s">
        <v>135</v>
      </c>
      <c r="B115" s="16"/>
      <c r="C115" s="16"/>
      <c r="D115" s="41"/>
      <c r="E115" s="51"/>
      <c r="F115" s="112"/>
      <c r="G115" s="51"/>
      <c r="H115" s="112"/>
      <c r="I115" s="51"/>
      <c r="J115" s="112"/>
      <c r="K115" s="87"/>
    </row>
    <row r="116" spans="1:16" s="1" customFormat="1" x14ac:dyDescent="0.2">
      <c r="A116" s="38" t="s">
        <v>33</v>
      </c>
      <c r="B116" s="19">
        <v>1</v>
      </c>
      <c r="C116" s="19" t="s">
        <v>25</v>
      </c>
      <c r="D116" s="60">
        <v>200</v>
      </c>
      <c r="E116" s="53">
        <v>30</v>
      </c>
      <c r="F116" s="113">
        <f>D116*E116</f>
        <v>6000</v>
      </c>
      <c r="G116" s="53">
        <v>30</v>
      </c>
      <c r="H116" s="113">
        <f>D116*G116</f>
        <v>6000</v>
      </c>
      <c r="I116" s="53">
        <f>SUM(E116,G116)</f>
        <v>60</v>
      </c>
      <c r="J116" s="113">
        <f>F116+H116</f>
        <v>12000</v>
      </c>
      <c r="K116" s="87"/>
    </row>
    <row r="117" spans="1:16" s="1" customFormat="1" x14ac:dyDescent="0.2">
      <c r="A117" s="38" t="s">
        <v>34</v>
      </c>
      <c r="B117" s="19"/>
      <c r="C117" s="19" t="s">
        <v>35</v>
      </c>
      <c r="D117" s="42">
        <v>0.6</v>
      </c>
      <c r="E117" s="74">
        <v>1000</v>
      </c>
      <c r="F117" s="113">
        <f>D117*E117</f>
        <v>600</v>
      </c>
      <c r="G117" s="74">
        <v>1000</v>
      </c>
      <c r="H117" s="113">
        <f>D117*G117</f>
        <v>600</v>
      </c>
      <c r="I117" s="74">
        <f>SUM(E117,G117)</f>
        <v>2000</v>
      </c>
      <c r="J117" s="113">
        <f>F117+H117</f>
        <v>1200</v>
      </c>
      <c r="K117" s="87"/>
    </row>
    <row r="118" spans="1:16" s="15" customFormat="1" x14ac:dyDescent="0.2">
      <c r="A118" s="38" t="s">
        <v>36</v>
      </c>
      <c r="B118" s="19"/>
      <c r="C118" s="19" t="s">
        <v>25</v>
      </c>
      <c r="D118" s="60">
        <v>25</v>
      </c>
      <c r="E118" s="53">
        <v>30</v>
      </c>
      <c r="F118" s="113">
        <f>D118*E118</f>
        <v>750</v>
      </c>
      <c r="G118" s="53">
        <v>30</v>
      </c>
      <c r="H118" s="113">
        <f>D118*G118</f>
        <v>750</v>
      </c>
      <c r="I118" s="53">
        <f>SUM(E118,G118)</f>
        <v>60</v>
      </c>
      <c r="J118" s="113">
        <f>F118+H118</f>
        <v>1500</v>
      </c>
      <c r="K118" s="90"/>
    </row>
    <row r="119" spans="1:16" s="21" customFormat="1" ht="18" x14ac:dyDescent="0.2">
      <c r="A119" s="14" t="s">
        <v>136</v>
      </c>
      <c r="B119" s="4"/>
      <c r="C119" s="4"/>
      <c r="D119" s="58"/>
      <c r="E119" s="73">
        <f>SUM(E116:E118)</f>
        <v>1060</v>
      </c>
      <c r="F119" s="108">
        <f>SUM(F116:F118)</f>
        <v>7350</v>
      </c>
      <c r="G119" s="49">
        <f>SUM(G116:G118)</f>
        <v>1060</v>
      </c>
      <c r="H119" s="108">
        <f>SUM(H116:H118)</f>
        <v>7350</v>
      </c>
      <c r="I119" s="49">
        <f>SUM(E119,G119)</f>
        <v>2120</v>
      </c>
      <c r="J119" s="108">
        <f>SUM(F119,H119)</f>
        <v>14700</v>
      </c>
      <c r="K119" s="94"/>
    </row>
    <row r="120" spans="1:16" s="35" customFormat="1" ht="15.75" x14ac:dyDescent="0.25">
      <c r="A120" s="31" t="s">
        <v>106</v>
      </c>
      <c r="B120" s="32"/>
      <c r="C120" s="32"/>
      <c r="D120" s="61"/>
      <c r="E120" s="72"/>
      <c r="F120" s="114">
        <f>SUM(F104:F113)</f>
        <v>23780</v>
      </c>
      <c r="G120" s="72"/>
      <c r="H120" s="114">
        <f>SUM(H104:H113)</f>
        <v>23780</v>
      </c>
      <c r="I120" s="72"/>
      <c r="J120" s="114">
        <f>SUM(F120,H120)</f>
        <v>47560</v>
      </c>
      <c r="K120" s="47"/>
      <c r="L120" s="17"/>
      <c r="M120" s="17"/>
      <c r="N120" s="17"/>
      <c r="O120" s="17"/>
      <c r="P120" s="17"/>
    </row>
    <row r="121" spans="1:16" s="18" customFormat="1" ht="15.75" x14ac:dyDescent="0.25">
      <c r="A121" s="103" t="s">
        <v>88</v>
      </c>
      <c r="B121" s="29"/>
      <c r="C121" s="29"/>
      <c r="D121" s="43"/>
      <c r="E121" s="52"/>
      <c r="F121" s="115"/>
      <c r="G121" s="52"/>
      <c r="H121" s="115"/>
      <c r="I121" s="52"/>
      <c r="J121" s="115"/>
      <c r="K121" s="47"/>
    </row>
    <row r="122" spans="1:16" s="11" customFormat="1" x14ac:dyDescent="0.2">
      <c r="A122" s="30" t="s">
        <v>89</v>
      </c>
      <c r="B122" s="16"/>
      <c r="C122" s="16"/>
      <c r="D122" s="41"/>
      <c r="E122" s="51"/>
      <c r="F122" s="112"/>
      <c r="G122" s="51"/>
      <c r="H122" s="112"/>
      <c r="I122" s="51"/>
      <c r="J122" s="112"/>
      <c r="K122" s="85"/>
    </row>
    <row r="123" spans="1:16" s="11" customFormat="1" x14ac:dyDescent="0.2">
      <c r="A123" s="36" t="s">
        <v>57</v>
      </c>
      <c r="B123" s="10">
        <v>5</v>
      </c>
      <c r="C123" s="10" t="s">
        <v>27</v>
      </c>
      <c r="D123" s="59">
        <v>500</v>
      </c>
      <c r="E123" s="68">
        <v>5</v>
      </c>
      <c r="F123" s="110">
        <f>D123*E123</f>
        <v>2500</v>
      </c>
      <c r="G123" s="68"/>
      <c r="H123" s="110">
        <f>D123*G123</f>
        <v>0</v>
      </c>
      <c r="I123" s="68">
        <f t="shared" ref="I123:J126" si="29">SUM(E123,G123)</f>
        <v>5</v>
      </c>
      <c r="J123" s="110">
        <f t="shared" si="29"/>
        <v>2500</v>
      </c>
      <c r="K123" s="85"/>
    </row>
    <row r="124" spans="1:16" s="11" customFormat="1" x14ac:dyDescent="0.2">
      <c r="A124" s="36" t="s">
        <v>60</v>
      </c>
      <c r="B124" s="10">
        <v>5</v>
      </c>
      <c r="C124" s="10" t="s">
        <v>25</v>
      </c>
      <c r="D124" s="59">
        <v>150</v>
      </c>
      <c r="E124" s="68">
        <v>25</v>
      </c>
      <c r="F124" s="110">
        <f>D124*E124</f>
        <v>3750</v>
      </c>
      <c r="G124" s="68"/>
      <c r="H124" s="110">
        <f>D124*G124</f>
        <v>0</v>
      </c>
      <c r="I124" s="68">
        <f t="shared" si="29"/>
        <v>25</v>
      </c>
      <c r="J124" s="110">
        <f t="shared" si="29"/>
        <v>3750</v>
      </c>
      <c r="K124" s="85"/>
    </row>
    <row r="125" spans="1:16" s="15" customFormat="1" x14ac:dyDescent="0.2">
      <c r="A125" s="36" t="s">
        <v>58</v>
      </c>
      <c r="B125" s="10">
        <v>5</v>
      </c>
      <c r="C125" s="10" t="s">
        <v>59</v>
      </c>
      <c r="D125" s="59">
        <v>250</v>
      </c>
      <c r="E125" s="68">
        <v>5</v>
      </c>
      <c r="F125" s="110">
        <f>D125*E125</f>
        <v>1250</v>
      </c>
      <c r="G125" s="68"/>
      <c r="H125" s="110">
        <f>D125*G125</f>
        <v>0</v>
      </c>
      <c r="I125" s="68">
        <f t="shared" si="29"/>
        <v>5</v>
      </c>
      <c r="J125" s="110">
        <f t="shared" si="29"/>
        <v>1250</v>
      </c>
      <c r="K125" s="90"/>
    </row>
    <row r="126" spans="1:16" s="18" customFormat="1" ht="15.75" x14ac:dyDescent="0.25">
      <c r="A126" s="14" t="s">
        <v>91</v>
      </c>
      <c r="B126" s="4">
        <f>SUM(B123:B125)</f>
        <v>15</v>
      </c>
      <c r="C126" s="4"/>
      <c r="D126" s="58">
        <f>SUM(D123:D125)</f>
        <v>900</v>
      </c>
      <c r="E126" s="49">
        <f>SUM(E123:E125)</f>
        <v>35</v>
      </c>
      <c r="F126" s="108">
        <f>SUM(F123:F125)</f>
        <v>7500</v>
      </c>
      <c r="G126" s="49">
        <f>SUM(G123:G125)</f>
        <v>0</v>
      </c>
      <c r="H126" s="108">
        <f>SUM(H123:H125)</f>
        <v>0</v>
      </c>
      <c r="I126" s="49">
        <f t="shared" si="29"/>
        <v>35</v>
      </c>
      <c r="J126" s="108">
        <f t="shared" si="29"/>
        <v>7500</v>
      </c>
      <c r="K126" s="47"/>
    </row>
    <row r="127" spans="1:16" s="11" customFormat="1" x14ac:dyDescent="0.2">
      <c r="A127" s="30" t="s">
        <v>90</v>
      </c>
      <c r="B127" s="16"/>
      <c r="C127" s="16"/>
      <c r="D127" s="41"/>
      <c r="E127" s="51"/>
      <c r="F127" s="112"/>
      <c r="G127" s="51"/>
      <c r="H127" s="112"/>
      <c r="I127" s="51"/>
      <c r="J127" s="112"/>
      <c r="K127" s="85"/>
    </row>
    <row r="128" spans="1:16" s="11" customFormat="1" x14ac:dyDescent="0.2">
      <c r="A128" s="36" t="s">
        <v>94</v>
      </c>
      <c r="B128" s="10">
        <v>4</v>
      </c>
      <c r="C128" s="10"/>
      <c r="D128" s="59">
        <v>500</v>
      </c>
      <c r="E128" s="68"/>
      <c r="F128" s="110">
        <f>D128*E128</f>
        <v>0</v>
      </c>
      <c r="G128" s="68">
        <v>4</v>
      </c>
      <c r="H128" s="110">
        <f>D128*G128</f>
        <v>2000</v>
      </c>
      <c r="I128" s="68">
        <f>SUM(E128,G128)</f>
        <v>4</v>
      </c>
      <c r="J128" s="110">
        <f>F128+H128</f>
        <v>2000</v>
      </c>
      <c r="K128" s="85"/>
    </row>
    <row r="129" spans="1:16" s="11" customFormat="1" x14ac:dyDescent="0.2">
      <c r="A129" s="36" t="s">
        <v>95</v>
      </c>
      <c r="B129" s="10">
        <v>4</v>
      </c>
      <c r="C129" s="10"/>
      <c r="D129" s="59">
        <v>150</v>
      </c>
      <c r="E129" s="68"/>
      <c r="F129" s="110">
        <f>D129*E129</f>
        <v>0</v>
      </c>
      <c r="G129" s="68">
        <v>20</v>
      </c>
      <c r="H129" s="110">
        <f>D129*G129</f>
        <v>3000</v>
      </c>
      <c r="I129" s="68">
        <f>SUM(E129,G129)</f>
        <v>20</v>
      </c>
      <c r="J129" s="110">
        <f>F129+H129</f>
        <v>3000</v>
      </c>
      <c r="K129" s="85"/>
    </row>
    <row r="130" spans="1:16" s="15" customFormat="1" x14ac:dyDescent="0.2">
      <c r="A130" s="36" t="s">
        <v>96</v>
      </c>
      <c r="B130" s="10">
        <v>4</v>
      </c>
      <c r="C130" s="10"/>
      <c r="D130" s="59">
        <v>250</v>
      </c>
      <c r="E130" s="68"/>
      <c r="F130" s="110">
        <f>D130*E130</f>
        <v>0</v>
      </c>
      <c r="G130" s="68">
        <v>4</v>
      </c>
      <c r="H130" s="110">
        <f>D130*G130</f>
        <v>1000</v>
      </c>
      <c r="I130" s="68">
        <f>SUM(E130,G130)</f>
        <v>4</v>
      </c>
      <c r="J130" s="110">
        <f>F130+H130</f>
        <v>1000</v>
      </c>
      <c r="K130" s="90"/>
    </row>
    <row r="131" spans="1:16" s="21" customFormat="1" ht="18" x14ac:dyDescent="0.2">
      <c r="A131" s="14" t="s">
        <v>92</v>
      </c>
      <c r="B131" s="4"/>
      <c r="C131" s="4"/>
      <c r="D131" s="58"/>
      <c r="E131" s="49">
        <f>SUM(E128:E130)</f>
        <v>0</v>
      </c>
      <c r="F131" s="108">
        <f>SUM(F128:F130)</f>
        <v>0</v>
      </c>
      <c r="G131" s="49">
        <f>SUM(G128:G130)</f>
        <v>28</v>
      </c>
      <c r="H131" s="108">
        <f>SUM(H128:H130)</f>
        <v>6000</v>
      </c>
      <c r="I131" s="49">
        <f>SUM(E131,G131)</f>
        <v>28</v>
      </c>
      <c r="J131" s="108">
        <f>SUM(F131,H131)</f>
        <v>6000</v>
      </c>
      <c r="K131" s="128"/>
    </row>
    <row r="132" spans="1:16" s="35" customFormat="1" ht="15.75" x14ac:dyDescent="0.25">
      <c r="A132" s="31" t="s">
        <v>107</v>
      </c>
      <c r="B132" s="32"/>
      <c r="C132" s="32"/>
      <c r="D132" s="61"/>
      <c r="E132" s="72">
        <f>SUM(E131)</f>
        <v>0</v>
      </c>
      <c r="F132" s="114">
        <f>SUM(F131,F126)</f>
        <v>7500</v>
      </c>
      <c r="G132" s="72">
        <f>SUM(G131)</f>
        <v>28</v>
      </c>
      <c r="H132" s="114">
        <f>SUM(H131,H126)</f>
        <v>6000</v>
      </c>
      <c r="I132" s="72">
        <f>SUM(I131)</f>
        <v>28</v>
      </c>
      <c r="J132" s="114">
        <f>SUM(J131,J126)</f>
        <v>13500</v>
      </c>
      <c r="K132" s="47"/>
      <c r="L132" s="17"/>
      <c r="M132" s="17"/>
      <c r="N132" s="17"/>
      <c r="O132" s="17"/>
      <c r="P132" s="17"/>
    </row>
    <row r="133" spans="1:16" s="1" customFormat="1" ht="15.75" x14ac:dyDescent="0.25">
      <c r="A133" s="103" t="s">
        <v>61</v>
      </c>
      <c r="B133" s="29"/>
      <c r="C133" s="29"/>
      <c r="D133" s="43"/>
      <c r="E133" s="52"/>
      <c r="F133" s="115"/>
      <c r="G133" s="52"/>
      <c r="H133" s="115"/>
      <c r="I133" s="52"/>
      <c r="J133" s="115"/>
      <c r="K133" s="87"/>
    </row>
    <row r="134" spans="1:16" s="1" customFormat="1" x14ac:dyDescent="0.2">
      <c r="A134" s="38" t="s">
        <v>62</v>
      </c>
      <c r="B134" s="19">
        <v>2</v>
      </c>
      <c r="C134" s="19" t="s">
        <v>101</v>
      </c>
      <c r="D134" s="60">
        <v>100</v>
      </c>
      <c r="E134" s="53">
        <v>1</v>
      </c>
      <c r="F134" s="113">
        <f t="shared" ref="F134:F143" si="30">D134*E134</f>
        <v>100</v>
      </c>
      <c r="G134" s="53">
        <v>1</v>
      </c>
      <c r="H134" s="113">
        <f t="shared" ref="H134:H143" si="31">D134*G134</f>
        <v>100</v>
      </c>
      <c r="I134" s="53">
        <f t="shared" ref="I134:I144" si="32">SUM(E134,G134)</f>
        <v>2</v>
      </c>
      <c r="J134" s="113">
        <f t="shared" ref="J134:J143" si="33">F134+H134</f>
        <v>200</v>
      </c>
      <c r="K134" s="87"/>
    </row>
    <row r="135" spans="1:16" s="1" customFormat="1" x14ac:dyDescent="0.2">
      <c r="A135" s="38" t="s">
        <v>64</v>
      </c>
      <c r="B135" s="19">
        <v>2</v>
      </c>
      <c r="C135" s="19" t="s">
        <v>65</v>
      </c>
      <c r="D135" s="60">
        <v>50</v>
      </c>
      <c r="E135" s="53">
        <v>1</v>
      </c>
      <c r="F135" s="113">
        <f t="shared" si="30"/>
        <v>50</v>
      </c>
      <c r="G135" s="53">
        <v>1</v>
      </c>
      <c r="H135" s="113">
        <f t="shared" si="31"/>
        <v>50</v>
      </c>
      <c r="I135" s="53">
        <f t="shared" si="32"/>
        <v>2</v>
      </c>
      <c r="J135" s="113">
        <f t="shared" si="33"/>
        <v>100</v>
      </c>
      <c r="K135" s="87"/>
    </row>
    <row r="136" spans="1:16" s="1" customFormat="1" x14ac:dyDescent="0.2">
      <c r="A136" s="38" t="s">
        <v>66</v>
      </c>
      <c r="B136" s="19"/>
      <c r="C136" s="19" t="s">
        <v>84</v>
      </c>
      <c r="D136" s="42">
        <v>0.5</v>
      </c>
      <c r="E136" s="53">
        <v>50</v>
      </c>
      <c r="F136" s="113">
        <f t="shared" si="30"/>
        <v>25</v>
      </c>
      <c r="G136" s="53">
        <v>50</v>
      </c>
      <c r="H136" s="113">
        <f t="shared" si="31"/>
        <v>25</v>
      </c>
      <c r="I136" s="53">
        <f t="shared" si="32"/>
        <v>100</v>
      </c>
      <c r="J136" s="113">
        <f t="shared" si="33"/>
        <v>50</v>
      </c>
      <c r="K136" s="87"/>
    </row>
    <row r="137" spans="1:16" s="1" customFormat="1" x14ac:dyDescent="0.2">
      <c r="A137" s="38" t="s">
        <v>67</v>
      </c>
      <c r="B137" s="19"/>
      <c r="C137" s="19" t="s">
        <v>63</v>
      </c>
      <c r="D137" s="60">
        <v>100</v>
      </c>
      <c r="E137" s="53">
        <v>0.5</v>
      </c>
      <c r="F137" s="113">
        <f t="shared" si="30"/>
        <v>50</v>
      </c>
      <c r="G137" s="53">
        <v>0.5</v>
      </c>
      <c r="H137" s="113">
        <f t="shared" si="31"/>
        <v>50</v>
      </c>
      <c r="I137" s="53">
        <f t="shared" si="32"/>
        <v>1</v>
      </c>
      <c r="J137" s="113">
        <f t="shared" si="33"/>
        <v>100</v>
      </c>
      <c r="K137" s="87"/>
    </row>
    <row r="138" spans="1:16" s="1" customFormat="1" x14ac:dyDescent="0.2">
      <c r="A138" s="38" t="s">
        <v>86</v>
      </c>
      <c r="B138" s="19"/>
      <c r="C138" s="19" t="s">
        <v>84</v>
      </c>
      <c r="D138" s="42"/>
      <c r="E138" s="53">
        <v>10</v>
      </c>
      <c r="F138" s="113">
        <f t="shared" si="30"/>
        <v>0</v>
      </c>
      <c r="G138" s="53">
        <v>10</v>
      </c>
      <c r="H138" s="113">
        <f t="shared" si="31"/>
        <v>0</v>
      </c>
      <c r="I138" s="53">
        <f t="shared" si="32"/>
        <v>20</v>
      </c>
      <c r="J138" s="113">
        <f t="shared" si="33"/>
        <v>0</v>
      </c>
      <c r="K138" s="87"/>
    </row>
    <row r="139" spans="1:16" s="1" customFormat="1" x14ac:dyDescent="0.2">
      <c r="A139" s="38" t="s">
        <v>68</v>
      </c>
      <c r="B139" s="19"/>
      <c r="C139" s="19" t="s">
        <v>84</v>
      </c>
      <c r="D139" s="42"/>
      <c r="E139" s="53">
        <v>100</v>
      </c>
      <c r="F139" s="113">
        <f t="shared" si="30"/>
        <v>0</v>
      </c>
      <c r="G139" s="53"/>
      <c r="H139" s="113">
        <f t="shared" si="31"/>
        <v>0</v>
      </c>
      <c r="I139" s="53">
        <f t="shared" si="32"/>
        <v>100</v>
      </c>
      <c r="J139" s="113">
        <f t="shared" si="33"/>
        <v>0</v>
      </c>
      <c r="K139" s="87"/>
    </row>
    <row r="140" spans="1:16" s="1" customFormat="1" x14ac:dyDescent="0.2">
      <c r="A140" s="38" t="s">
        <v>44</v>
      </c>
      <c r="B140" s="19"/>
      <c r="C140" s="19" t="s">
        <v>84</v>
      </c>
      <c r="D140" s="42"/>
      <c r="E140" s="53">
        <v>16</v>
      </c>
      <c r="F140" s="113">
        <f t="shared" si="30"/>
        <v>0</v>
      </c>
      <c r="G140" s="53"/>
      <c r="H140" s="113">
        <f t="shared" si="31"/>
        <v>0</v>
      </c>
      <c r="I140" s="53">
        <f t="shared" si="32"/>
        <v>16</v>
      </c>
      <c r="J140" s="113">
        <f t="shared" si="33"/>
        <v>0</v>
      </c>
      <c r="K140" s="87"/>
    </row>
    <row r="141" spans="1:16" s="1" customFormat="1" x14ac:dyDescent="0.2">
      <c r="A141" s="38" t="s">
        <v>69</v>
      </c>
      <c r="B141" s="19"/>
      <c r="C141" s="19" t="s">
        <v>63</v>
      </c>
      <c r="D141" s="60">
        <v>100</v>
      </c>
      <c r="E141" s="53"/>
      <c r="F141" s="113">
        <f t="shared" si="30"/>
        <v>0</v>
      </c>
      <c r="G141" s="53">
        <v>1</v>
      </c>
      <c r="H141" s="113">
        <f t="shared" si="31"/>
        <v>100</v>
      </c>
      <c r="I141" s="53">
        <f t="shared" si="32"/>
        <v>1</v>
      </c>
      <c r="J141" s="113">
        <f t="shared" si="33"/>
        <v>100</v>
      </c>
      <c r="K141" s="87"/>
    </row>
    <row r="142" spans="1:16" s="1" customFormat="1" x14ac:dyDescent="0.2">
      <c r="A142" s="38" t="s">
        <v>70</v>
      </c>
      <c r="B142" s="19"/>
      <c r="C142" s="19" t="s">
        <v>84</v>
      </c>
      <c r="D142" s="42"/>
      <c r="E142" s="53"/>
      <c r="F142" s="113">
        <f t="shared" si="30"/>
        <v>0</v>
      </c>
      <c r="G142" s="53">
        <v>96</v>
      </c>
      <c r="H142" s="113">
        <f t="shared" si="31"/>
        <v>0</v>
      </c>
      <c r="I142" s="53">
        <f t="shared" si="32"/>
        <v>96</v>
      </c>
      <c r="J142" s="113">
        <f t="shared" si="33"/>
        <v>0</v>
      </c>
      <c r="K142" s="87"/>
    </row>
    <row r="143" spans="1:16" s="21" customFormat="1" ht="18" x14ac:dyDescent="0.2">
      <c r="A143" s="38" t="s">
        <v>71</v>
      </c>
      <c r="B143" s="19"/>
      <c r="C143" s="19" t="s">
        <v>85</v>
      </c>
      <c r="D143" s="60">
        <v>100</v>
      </c>
      <c r="E143" s="53"/>
      <c r="F143" s="113">
        <f t="shared" si="30"/>
        <v>0</v>
      </c>
      <c r="G143" s="53">
        <v>1</v>
      </c>
      <c r="H143" s="113">
        <f t="shared" si="31"/>
        <v>100</v>
      </c>
      <c r="I143" s="53">
        <f t="shared" si="32"/>
        <v>1</v>
      </c>
      <c r="J143" s="113">
        <f t="shared" si="33"/>
        <v>100</v>
      </c>
      <c r="K143" s="94"/>
    </row>
    <row r="144" spans="1:16" s="35" customFormat="1" ht="15.75" x14ac:dyDescent="0.25">
      <c r="A144" s="31" t="s">
        <v>108</v>
      </c>
      <c r="B144" s="32"/>
      <c r="C144" s="32"/>
      <c r="D144" s="61"/>
      <c r="E144" s="72"/>
      <c r="F144" s="114">
        <f>SUM(F134:F143)</f>
        <v>225</v>
      </c>
      <c r="G144" s="72">
        <f>SUM(G134:G143)</f>
        <v>160.5</v>
      </c>
      <c r="H144" s="114">
        <f>SUM(H134:H143)</f>
        <v>425</v>
      </c>
      <c r="I144" s="72">
        <f t="shared" si="32"/>
        <v>160.5</v>
      </c>
      <c r="J144" s="114">
        <f>SUM(I144)</f>
        <v>160.5</v>
      </c>
      <c r="K144" s="47"/>
    </row>
    <row r="145" spans="1:12" s="1" customFormat="1" ht="15.75" x14ac:dyDescent="0.25">
      <c r="A145" s="103" t="s">
        <v>72</v>
      </c>
      <c r="B145" s="29"/>
      <c r="C145" s="29"/>
      <c r="D145" s="43"/>
      <c r="E145" s="52"/>
      <c r="F145" s="115"/>
      <c r="G145" s="52"/>
      <c r="H145" s="115"/>
      <c r="I145" s="52"/>
      <c r="J145" s="115"/>
      <c r="K145" s="87"/>
    </row>
    <row r="146" spans="1:12" s="1" customFormat="1" ht="38.25" x14ac:dyDescent="0.2">
      <c r="A146" s="38" t="s">
        <v>159</v>
      </c>
      <c r="B146" s="19"/>
      <c r="C146" s="19"/>
      <c r="D146" s="60"/>
      <c r="E146" s="53"/>
      <c r="F146" s="113">
        <v>196008</v>
      </c>
      <c r="G146" s="53"/>
      <c r="H146" s="113">
        <v>186008</v>
      </c>
      <c r="I146" s="53">
        <f t="shared" ref="I146:I151" si="34">SUM(E146,G146)</f>
        <v>0</v>
      </c>
      <c r="J146" s="113">
        <f>F146+H146</f>
        <v>382016</v>
      </c>
      <c r="K146" s="87"/>
    </row>
    <row r="147" spans="1:12" s="1" customFormat="1" ht="24.75" customHeight="1" x14ac:dyDescent="0.2">
      <c r="A147" s="38" t="s">
        <v>74</v>
      </c>
      <c r="B147" s="19">
        <v>20</v>
      </c>
      <c r="C147" s="19" t="s">
        <v>75</v>
      </c>
      <c r="D147" s="60">
        <v>500</v>
      </c>
      <c r="E147" s="53">
        <v>20</v>
      </c>
      <c r="F147" s="113">
        <f>D147*E147</f>
        <v>10000</v>
      </c>
      <c r="G147" s="53"/>
      <c r="H147" s="113">
        <f>D147*G147</f>
        <v>0</v>
      </c>
      <c r="I147" s="53">
        <f t="shared" si="34"/>
        <v>20</v>
      </c>
      <c r="J147" s="113">
        <f>F147+H147</f>
        <v>10000</v>
      </c>
      <c r="K147" s="87"/>
    </row>
    <row r="148" spans="1:12" s="21" customFormat="1" ht="21" customHeight="1" x14ac:dyDescent="0.2">
      <c r="A148" s="31" t="s">
        <v>109</v>
      </c>
      <c r="B148" s="32"/>
      <c r="C148" s="32"/>
      <c r="D148" s="61"/>
      <c r="E148" s="72"/>
      <c r="F148" s="114">
        <f>SUM(F101:F147)</f>
        <v>353473</v>
      </c>
      <c r="G148" s="72">
        <f>SUM(G101:G147)</f>
        <v>4390</v>
      </c>
      <c r="H148" s="114">
        <f>SUM(H101:H147)</f>
        <v>423548</v>
      </c>
      <c r="I148" s="72">
        <f t="shared" si="34"/>
        <v>4390</v>
      </c>
      <c r="J148" s="114">
        <f>SUM(F148,H148)</f>
        <v>777021</v>
      </c>
      <c r="K148" s="94"/>
    </row>
    <row r="149" spans="1:12" s="35" customFormat="1" ht="15.75" x14ac:dyDescent="0.25">
      <c r="A149" s="103" t="s">
        <v>93</v>
      </c>
      <c r="B149" s="29"/>
      <c r="C149" s="29"/>
      <c r="D149" s="43"/>
      <c r="E149" s="52"/>
      <c r="F149" s="115"/>
      <c r="G149" s="52"/>
      <c r="H149" s="115"/>
      <c r="I149" s="52">
        <f t="shared" si="34"/>
        <v>0</v>
      </c>
      <c r="J149" s="115"/>
      <c r="K149" s="47"/>
    </row>
    <row r="150" spans="1:12" s="135" customFormat="1" ht="18" customHeight="1" x14ac:dyDescent="0.2">
      <c r="A150" s="38" t="s">
        <v>142</v>
      </c>
      <c r="B150" s="19">
        <v>2</v>
      </c>
      <c r="C150" s="19" t="s">
        <v>53</v>
      </c>
      <c r="D150" s="60">
        <v>5000</v>
      </c>
      <c r="E150" s="53">
        <v>1</v>
      </c>
      <c r="F150" s="113">
        <f>D150*E150</f>
        <v>5000</v>
      </c>
      <c r="G150" s="53">
        <v>1</v>
      </c>
      <c r="H150" s="113">
        <f>D150*G150</f>
        <v>5000</v>
      </c>
      <c r="I150" s="53">
        <f t="shared" ref="I150" si="35">SUM(E150,G150)</f>
        <v>2</v>
      </c>
      <c r="J150" s="113">
        <f>F150+H150</f>
        <v>10000</v>
      </c>
      <c r="K150" s="134"/>
    </row>
    <row r="151" spans="1:12" s="1" customFormat="1" ht="18" customHeight="1" x14ac:dyDescent="0.2">
      <c r="A151" s="38" t="s">
        <v>76</v>
      </c>
      <c r="B151" s="19">
        <v>2</v>
      </c>
      <c r="C151" s="19" t="s">
        <v>53</v>
      </c>
      <c r="D151" s="60">
        <v>30000</v>
      </c>
      <c r="E151" s="53">
        <v>1</v>
      </c>
      <c r="F151" s="113">
        <f>D151*E151</f>
        <v>30000</v>
      </c>
      <c r="G151" s="53">
        <v>1</v>
      </c>
      <c r="H151" s="113">
        <f>D151*G151</f>
        <v>30000</v>
      </c>
      <c r="I151" s="53">
        <f t="shared" si="34"/>
        <v>2</v>
      </c>
      <c r="J151" s="113">
        <f>F151+H151</f>
        <v>60000</v>
      </c>
      <c r="K151" s="87"/>
    </row>
    <row r="152" spans="1:12" s="21" customFormat="1" ht="18" x14ac:dyDescent="0.2">
      <c r="A152" s="31" t="s">
        <v>110</v>
      </c>
      <c r="B152" s="32"/>
      <c r="C152" s="32"/>
      <c r="D152" s="61"/>
      <c r="E152" s="72">
        <f t="shared" ref="E152:J152" si="36">SUM(E150:E151)</f>
        <v>2</v>
      </c>
      <c r="F152" s="114">
        <f t="shared" si="36"/>
        <v>35000</v>
      </c>
      <c r="G152" s="72">
        <f t="shared" si="36"/>
        <v>2</v>
      </c>
      <c r="H152" s="114">
        <f t="shared" si="36"/>
        <v>35000</v>
      </c>
      <c r="I152" s="72">
        <f t="shared" si="36"/>
        <v>4</v>
      </c>
      <c r="J152" s="114">
        <f t="shared" si="36"/>
        <v>70000</v>
      </c>
      <c r="K152" s="94"/>
    </row>
    <row r="153" spans="1:12" s="21" customFormat="1" ht="18" x14ac:dyDescent="0.2">
      <c r="A153" s="103" t="s">
        <v>143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94"/>
    </row>
    <row r="154" spans="1:12" s="21" customFormat="1" ht="18" x14ac:dyDescent="0.2">
      <c r="A154" s="31" t="s">
        <v>163</v>
      </c>
      <c r="B154" s="32"/>
      <c r="C154" s="32"/>
      <c r="D154" s="61"/>
      <c r="E154" s="72"/>
      <c r="F154" s="114"/>
      <c r="G154" s="72"/>
      <c r="H154" s="114"/>
      <c r="I154" s="72"/>
      <c r="J154" s="114">
        <v>1000</v>
      </c>
      <c r="K154" s="94"/>
    </row>
    <row r="155" spans="1:12" s="34" customFormat="1" ht="18" customHeight="1" x14ac:dyDescent="0.25">
      <c r="A155" s="133" t="s">
        <v>111</v>
      </c>
      <c r="B155" s="129"/>
      <c r="C155" s="129"/>
      <c r="D155" s="130"/>
      <c r="E155" s="131"/>
      <c r="F155" s="132">
        <f>SUM(F154, F152,F148,F144,F132,F120,F102,F92,F77,F38,F33,F28)</f>
        <v>644728</v>
      </c>
      <c r="G155" s="131"/>
      <c r="H155" s="132">
        <f>SUM(H154, H152,H148,H144,H132,H120,H102,H92,H77,H38,H33,H28)</f>
        <v>878828</v>
      </c>
      <c r="I155" s="131"/>
      <c r="J155" s="132">
        <f>SUM(J154,J152,J148,J144,J132,J120,J102,J92,J77,J38,J33,J28)</f>
        <v>1570616.5</v>
      </c>
      <c r="K155" s="92"/>
    </row>
    <row r="156" spans="1:12" s="34" customFormat="1" ht="15" customHeight="1" x14ac:dyDescent="0.25">
      <c r="A156" s="14"/>
      <c r="B156" s="33"/>
      <c r="C156" s="33"/>
      <c r="D156" s="65"/>
      <c r="E156" s="76"/>
      <c r="F156" s="116"/>
      <c r="G156" s="76"/>
      <c r="H156" s="116"/>
      <c r="I156" s="76"/>
      <c r="J156" s="116"/>
      <c r="K156" s="92"/>
    </row>
    <row r="157" spans="1:12" s="35" customFormat="1" ht="18" customHeight="1" x14ac:dyDescent="0.25">
      <c r="A157" s="103" t="s">
        <v>144</v>
      </c>
      <c r="B157" s="29"/>
      <c r="C157" s="29"/>
      <c r="D157" s="43"/>
      <c r="E157" s="52"/>
      <c r="F157" s="115"/>
      <c r="G157" s="52"/>
      <c r="H157" s="115"/>
      <c r="I157" s="52"/>
      <c r="J157" s="115"/>
      <c r="K157" s="47"/>
    </row>
    <row r="158" spans="1:12" s="35" customFormat="1" ht="18" customHeight="1" x14ac:dyDescent="0.25">
      <c r="A158" s="123" t="s">
        <v>160</v>
      </c>
      <c r="B158" s="124"/>
      <c r="C158" s="123" t="s">
        <v>133</v>
      </c>
      <c r="D158" s="125"/>
      <c r="E158" s="126"/>
      <c r="F158" s="127">
        <f>F155*0.13</f>
        <v>83814.64</v>
      </c>
      <c r="G158" s="126"/>
      <c r="H158" s="127">
        <f>H155*0.13</f>
        <v>114247.64</v>
      </c>
      <c r="I158" s="126"/>
      <c r="J158" s="127">
        <f>J155*0.13</f>
        <v>204180.14500000002</v>
      </c>
      <c r="K158" s="47"/>
    </row>
    <row r="159" spans="1:12" s="35" customFormat="1" ht="18" customHeight="1" x14ac:dyDescent="0.25">
      <c r="A159" s="38"/>
      <c r="B159" s="17"/>
      <c r="C159" s="17"/>
      <c r="D159" s="44"/>
      <c r="E159" s="54"/>
      <c r="F159" s="117"/>
      <c r="G159" s="54"/>
      <c r="H159" s="117"/>
      <c r="I159" s="54"/>
      <c r="J159" s="117"/>
      <c r="K159" s="47"/>
    </row>
    <row r="160" spans="1:12" s="24" customFormat="1" ht="18" x14ac:dyDescent="0.2">
      <c r="A160" s="104" t="s">
        <v>112</v>
      </c>
      <c r="B160" s="105"/>
      <c r="C160" s="105"/>
      <c r="D160" s="106"/>
      <c r="E160" s="107" t="s">
        <v>134</v>
      </c>
      <c r="F160" s="118">
        <f>SUM(F158,F155)</f>
        <v>728542.64</v>
      </c>
      <c r="G160" s="107" t="s">
        <v>134</v>
      </c>
      <c r="H160" s="118">
        <f>SUM(H158,H155)</f>
        <v>993075.64</v>
      </c>
      <c r="I160" s="107" t="s">
        <v>134</v>
      </c>
      <c r="J160" s="118">
        <f>SUM(F160,H160)</f>
        <v>1721618.28</v>
      </c>
      <c r="K160" s="93"/>
      <c r="L160" s="23"/>
    </row>
    <row r="161" spans="1:155" s="21" customFormat="1" ht="18" x14ac:dyDescent="0.2">
      <c r="A161" s="14" t="s">
        <v>161</v>
      </c>
      <c r="B161" s="20"/>
      <c r="C161" s="20"/>
      <c r="D161" s="66"/>
      <c r="E161" s="77"/>
      <c r="F161" s="119"/>
      <c r="G161" s="77"/>
      <c r="H161" s="119"/>
      <c r="I161" s="77" t="s">
        <v>134</v>
      </c>
      <c r="J161" s="119">
        <f>SUM(F161,H161)</f>
        <v>0</v>
      </c>
      <c r="K161" s="94"/>
    </row>
    <row r="162" spans="1:155" s="21" customFormat="1" ht="18" x14ac:dyDescent="0.2">
      <c r="A162" s="14" t="s">
        <v>162</v>
      </c>
      <c r="B162" s="20"/>
      <c r="C162" s="20"/>
      <c r="D162" s="66"/>
      <c r="E162" s="77"/>
      <c r="F162" s="119"/>
      <c r="G162" s="77"/>
      <c r="H162" s="119"/>
      <c r="I162" s="77"/>
      <c r="J162" s="119"/>
      <c r="K162" s="94"/>
    </row>
    <row r="163" spans="1:155" s="24" customFormat="1" ht="18" x14ac:dyDescent="0.2">
      <c r="A163" s="100" t="s">
        <v>77</v>
      </c>
      <c r="B163" s="97"/>
      <c r="C163" s="97"/>
      <c r="D163" s="98"/>
      <c r="E163" s="99">
        <f>SUM(E161:E162)</f>
        <v>0</v>
      </c>
      <c r="F163" s="120">
        <f>SUM(F160:F162)</f>
        <v>728542.64</v>
      </c>
      <c r="G163" s="99">
        <f>SUM(G161:G162)</f>
        <v>0</v>
      </c>
      <c r="H163" s="120">
        <f>SUM(H160:H162)</f>
        <v>993075.64</v>
      </c>
      <c r="I163" s="99">
        <f>SUM(E163,G163)</f>
        <v>0</v>
      </c>
      <c r="J163" s="120">
        <f>SUM(F163,H163)</f>
        <v>1721618.28</v>
      </c>
      <c r="K163" s="93"/>
    </row>
    <row r="164" spans="1:155" s="1" customFormat="1" ht="15" x14ac:dyDescent="0.2">
      <c r="A164" s="25"/>
      <c r="B164" s="26"/>
      <c r="C164" s="26"/>
      <c r="D164" s="67"/>
      <c r="E164" s="78"/>
      <c r="F164" s="121"/>
      <c r="G164" s="80"/>
      <c r="H164" s="121"/>
      <c r="I164" s="80"/>
      <c r="J164" s="121"/>
      <c r="K164" s="95"/>
    </row>
    <row r="165" spans="1:155" s="1" customFormat="1" x14ac:dyDescent="0.2">
      <c r="A165" s="27"/>
      <c r="B165" s="2"/>
      <c r="C165" s="2"/>
      <c r="D165" s="45"/>
      <c r="E165" s="55"/>
      <c r="F165" s="122"/>
      <c r="G165" s="55"/>
      <c r="H165" s="122"/>
      <c r="I165" s="55"/>
      <c r="J165" s="122"/>
      <c r="K165" s="48"/>
    </row>
    <row r="166" spans="1:155" x14ac:dyDescent="0.2"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</row>
    <row r="167" spans="1:155" x14ac:dyDescent="0.2"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</row>
    <row r="168" spans="1:155" x14ac:dyDescent="0.2"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</row>
    <row r="169" spans="1:155" x14ac:dyDescent="0.2"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</row>
    <row r="170" spans="1:155" x14ac:dyDescent="0.2"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</row>
    <row r="171" spans="1:155" x14ac:dyDescent="0.2"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</row>
    <row r="172" spans="1:155" x14ac:dyDescent="0.2"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</row>
    <row r="173" spans="1:155" ht="12.75" customHeight="1" x14ac:dyDescent="0.2"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</row>
    <row r="174" spans="1:155" ht="12.75" customHeight="1" x14ac:dyDescent="0.2"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</row>
    <row r="175" spans="1:155" ht="12.75" customHeight="1" x14ac:dyDescent="0.2"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</row>
    <row r="176" spans="1:155" ht="12.75" customHeight="1" x14ac:dyDescent="0.2"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</row>
    <row r="177" spans="12:155" ht="12.75" customHeight="1" x14ac:dyDescent="0.2"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</row>
    <row r="178" spans="12:155" ht="12.75" customHeight="1" x14ac:dyDescent="0.2"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</row>
    <row r="179" spans="12:155" ht="12.75" customHeight="1" x14ac:dyDescent="0.2"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</row>
    <row r="180" spans="12:155" ht="12.75" customHeight="1" x14ac:dyDescent="0.2"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</row>
    <row r="181" spans="12:155" ht="12.75" customHeight="1" x14ac:dyDescent="0.2"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</row>
    <row r="182" spans="12:155" ht="12.75" customHeight="1" x14ac:dyDescent="0.2"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</row>
    <row r="183" spans="12:155" ht="12.75" customHeight="1" x14ac:dyDescent="0.2"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</row>
    <row r="184" spans="12:155" ht="12.75" customHeight="1" x14ac:dyDescent="0.2"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</row>
    <row r="185" spans="12:155" ht="12.75" customHeight="1" x14ac:dyDescent="0.2"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</row>
    <row r="186" spans="12:155" x14ac:dyDescent="0.2"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</row>
    <row r="187" spans="12:155" x14ac:dyDescent="0.2"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</row>
    <row r="188" spans="12:155" x14ac:dyDescent="0.2"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</row>
    <row r="189" spans="12:155" x14ac:dyDescent="0.2"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</row>
    <row r="190" spans="12:155" x14ac:dyDescent="0.2"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</row>
    <row r="191" spans="12:155" x14ac:dyDescent="0.2"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</row>
    <row r="192" spans="12:155" x14ac:dyDescent="0.2"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</row>
    <row r="193" spans="12:155" x14ac:dyDescent="0.2"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</row>
    <row r="194" spans="12:155" x14ac:dyDescent="0.2"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</row>
    <row r="195" spans="12:155" x14ac:dyDescent="0.2"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</row>
    <row r="196" spans="12:155" x14ac:dyDescent="0.2"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</row>
    <row r="197" spans="12:155" x14ac:dyDescent="0.2"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</row>
    <row r="198" spans="12:155" x14ac:dyDescent="0.2"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</row>
    <row r="199" spans="12:155" x14ac:dyDescent="0.2"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</row>
    <row r="200" spans="12:155" x14ac:dyDescent="0.2"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</row>
    <row r="201" spans="12:155" x14ac:dyDescent="0.2"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</row>
    <row r="202" spans="12:155" x14ac:dyDescent="0.2"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</row>
    <row r="203" spans="12:155" x14ac:dyDescent="0.2"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</row>
    <row r="204" spans="12:155" x14ac:dyDescent="0.2"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</row>
    <row r="205" spans="12:155" x14ac:dyDescent="0.2"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</row>
    <row r="206" spans="12:155" x14ac:dyDescent="0.2"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</row>
    <row r="207" spans="12:155" x14ac:dyDescent="0.2"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</row>
    <row r="208" spans="12:155" x14ac:dyDescent="0.2"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</row>
    <row r="209" spans="12:155" x14ac:dyDescent="0.2"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</row>
    <row r="210" spans="12:155" x14ac:dyDescent="0.2"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</row>
    <row r="211" spans="12:155" x14ac:dyDescent="0.2"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</row>
    <row r="212" spans="12:155" x14ac:dyDescent="0.2"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</row>
    <row r="213" spans="12:155" x14ac:dyDescent="0.2"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</row>
    <row r="214" spans="12:155" x14ac:dyDescent="0.2"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</row>
    <row r="215" spans="12:155" x14ac:dyDescent="0.2"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</row>
    <row r="216" spans="12:155" x14ac:dyDescent="0.2"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</row>
    <row r="217" spans="12:155" x14ac:dyDescent="0.2"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</row>
    <row r="218" spans="12:155" x14ac:dyDescent="0.2"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</row>
    <row r="219" spans="12:155" x14ac:dyDescent="0.2"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</row>
    <row r="220" spans="12:155" x14ac:dyDescent="0.2"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</row>
    <row r="221" spans="12:155" x14ac:dyDescent="0.2"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</row>
    <row r="222" spans="12:155" x14ac:dyDescent="0.2"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</row>
    <row r="223" spans="12:155" x14ac:dyDescent="0.2"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</row>
    <row r="224" spans="12:155" x14ac:dyDescent="0.2"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</row>
    <row r="225" spans="12:155" x14ac:dyDescent="0.2"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</row>
    <row r="226" spans="12:155" x14ac:dyDescent="0.2"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</row>
    <row r="227" spans="12:155" x14ac:dyDescent="0.2"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</row>
    <row r="228" spans="12:155" x14ac:dyDescent="0.2"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</row>
    <row r="229" spans="12:155" x14ac:dyDescent="0.2"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</row>
    <row r="230" spans="12:155" x14ac:dyDescent="0.2"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</row>
    <row r="231" spans="12:155" x14ac:dyDescent="0.2"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</row>
    <row r="232" spans="12:155" x14ac:dyDescent="0.2"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</row>
    <row r="233" spans="12:155" x14ac:dyDescent="0.2"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</row>
    <row r="234" spans="12:155" x14ac:dyDescent="0.2"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</row>
    <row r="235" spans="12:155" x14ac:dyDescent="0.2"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</row>
    <row r="236" spans="12:155" x14ac:dyDescent="0.2"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</row>
    <row r="237" spans="12:155" x14ac:dyDescent="0.2"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</row>
    <row r="238" spans="12:155" x14ac:dyDescent="0.2"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</row>
    <row r="239" spans="12:155" x14ac:dyDescent="0.2"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</row>
    <row r="240" spans="12:155" x14ac:dyDescent="0.2"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</row>
    <row r="241" spans="12:155" x14ac:dyDescent="0.2"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</row>
    <row r="242" spans="12:155" x14ac:dyDescent="0.2"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</row>
    <row r="243" spans="12:155" x14ac:dyDescent="0.2"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</row>
    <row r="244" spans="12:155" x14ac:dyDescent="0.2"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</row>
    <row r="245" spans="12:155" x14ac:dyDescent="0.2"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</row>
    <row r="246" spans="12:155" x14ac:dyDescent="0.2"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</row>
    <row r="247" spans="12:155" x14ac:dyDescent="0.2"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</row>
    <row r="248" spans="12:155" x14ac:dyDescent="0.2"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</row>
    <row r="249" spans="12:155" x14ac:dyDescent="0.2"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</row>
    <row r="250" spans="12:155" x14ac:dyDescent="0.2"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</row>
    <row r="251" spans="12:155" x14ac:dyDescent="0.2"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</row>
    <row r="252" spans="12:155" x14ac:dyDescent="0.2"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</row>
    <row r="253" spans="12:155" x14ac:dyDescent="0.2"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</row>
    <row r="254" spans="12:155" x14ac:dyDescent="0.2"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</row>
    <row r="255" spans="12:155" x14ac:dyDescent="0.2"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</row>
    <row r="256" spans="12:155" x14ac:dyDescent="0.2"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</row>
    <row r="257" spans="12:155" x14ac:dyDescent="0.2"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</row>
    <row r="258" spans="12:155" x14ac:dyDescent="0.2"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</row>
    <row r="259" spans="12:155" x14ac:dyDescent="0.2"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</row>
    <row r="260" spans="12:155" x14ac:dyDescent="0.2"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</row>
    <row r="261" spans="12:155" x14ac:dyDescent="0.2"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</row>
    <row r="262" spans="12:155" x14ac:dyDescent="0.2"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</row>
    <row r="263" spans="12:155" x14ac:dyDescent="0.2"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</row>
    <row r="264" spans="12:155" x14ac:dyDescent="0.2"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</row>
    <row r="265" spans="12:155" x14ac:dyDescent="0.2"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</row>
    <row r="266" spans="12:155" x14ac:dyDescent="0.2"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</row>
    <row r="267" spans="12:155" x14ac:dyDescent="0.2"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</row>
    <row r="268" spans="12:155" x14ac:dyDescent="0.2"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</row>
    <row r="269" spans="12:155" x14ac:dyDescent="0.2"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</row>
    <row r="270" spans="12:155" x14ac:dyDescent="0.2"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</row>
    <row r="271" spans="12:155" x14ac:dyDescent="0.2"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</row>
    <row r="272" spans="12:155" x14ac:dyDescent="0.2"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</row>
    <row r="273" spans="12:155" x14ac:dyDescent="0.2"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</row>
    <row r="274" spans="12:155" x14ac:dyDescent="0.2"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</row>
    <row r="275" spans="12:155" x14ac:dyDescent="0.2"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</row>
    <row r="276" spans="12:155" x14ac:dyDescent="0.2"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</row>
    <row r="277" spans="12:155" x14ac:dyDescent="0.2"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</row>
    <row r="278" spans="12:155" x14ac:dyDescent="0.2"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</row>
    <row r="279" spans="12:155" x14ac:dyDescent="0.2"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</row>
    <row r="280" spans="12:155" x14ac:dyDescent="0.2"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</row>
    <row r="281" spans="12:155" x14ac:dyDescent="0.2"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</row>
    <row r="282" spans="12:155" x14ac:dyDescent="0.2"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</row>
    <row r="283" spans="12:155" x14ac:dyDescent="0.2"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</row>
    <row r="284" spans="12:155" x14ac:dyDescent="0.2"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</row>
    <row r="285" spans="12:155" x14ac:dyDescent="0.2"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</row>
    <row r="286" spans="12:155" x14ac:dyDescent="0.2"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</row>
    <row r="287" spans="12:155" x14ac:dyDescent="0.2"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</row>
    <row r="288" spans="12:155" x14ac:dyDescent="0.2"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</row>
    <row r="289" spans="12:155" x14ac:dyDescent="0.2"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</row>
    <row r="290" spans="12:155" x14ac:dyDescent="0.2"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</row>
    <row r="291" spans="12:155" x14ac:dyDescent="0.2"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</row>
    <row r="292" spans="12:155" x14ac:dyDescent="0.2"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</row>
    <row r="293" spans="12:155" x14ac:dyDescent="0.2"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</row>
    <row r="294" spans="12:155" x14ac:dyDescent="0.2"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</row>
    <row r="295" spans="12:155" x14ac:dyDescent="0.2"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</row>
    <row r="296" spans="12:155" x14ac:dyDescent="0.2"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</row>
    <row r="297" spans="12:155" x14ac:dyDescent="0.2"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</row>
    <row r="298" spans="12:155" x14ac:dyDescent="0.2"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</row>
    <row r="299" spans="12:155" x14ac:dyDescent="0.2"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</row>
    <row r="300" spans="12:155" x14ac:dyDescent="0.2"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</row>
    <row r="301" spans="12:155" x14ac:dyDescent="0.2"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2:155" x14ac:dyDescent="0.2"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2:155" x14ac:dyDescent="0.2"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2:155" x14ac:dyDescent="0.2"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2:28" x14ac:dyDescent="0.2"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2:28" x14ac:dyDescent="0.2"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2:28" x14ac:dyDescent="0.2"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2:28" x14ac:dyDescent="0.2"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2:28" x14ac:dyDescent="0.2"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2:28" x14ac:dyDescent="0.2"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2:28" x14ac:dyDescent="0.2"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2:28" x14ac:dyDescent="0.2"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2:28" x14ac:dyDescent="0.2"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2:28" x14ac:dyDescent="0.2"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2:28" x14ac:dyDescent="0.2"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2:28" x14ac:dyDescent="0.2"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2:28" x14ac:dyDescent="0.2"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2:28" x14ac:dyDescent="0.2"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2:28" x14ac:dyDescent="0.2"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2:28" x14ac:dyDescent="0.2"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2:28" x14ac:dyDescent="0.2"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2:28" x14ac:dyDescent="0.2"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2:28" x14ac:dyDescent="0.2"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2:28" x14ac:dyDescent="0.2"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2:28" x14ac:dyDescent="0.2"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2:28" x14ac:dyDescent="0.2"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2:28" x14ac:dyDescent="0.2"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2:28" x14ac:dyDescent="0.2"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2:28" x14ac:dyDescent="0.2"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2:28" x14ac:dyDescent="0.2"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2:28" x14ac:dyDescent="0.2"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2:28" x14ac:dyDescent="0.2"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2:28" x14ac:dyDescent="0.2"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2:28" x14ac:dyDescent="0.2"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2:28" x14ac:dyDescent="0.2"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2:28" x14ac:dyDescent="0.2"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2:28" x14ac:dyDescent="0.2"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2:28" x14ac:dyDescent="0.2"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2:28" x14ac:dyDescent="0.2"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2:28" x14ac:dyDescent="0.2"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2:28" x14ac:dyDescent="0.2"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2:28" x14ac:dyDescent="0.2"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2:28" x14ac:dyDescent="0.2"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2:28" x14ac:dyDescent="0.2"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2:28" x14ac:dyDescent="0.2"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2:28" x14ac:dyDescent="0.2"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2:28" x14ac:dyDescent="0.2"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2:28" x14ac:dyDescent="0.2"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2:28" x14ac:dyDescent="0.2"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2:28" x14ac:dyDescent="0.2"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2:28" x14ac:dyDescent="0.2"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2:28" x14ac:dyDescent="0.2"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2:28" x14ac:dyDescent="0.2"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2:28" x14ac:dyDescent="0.2"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2:28" x14ac:dyDescent="0.2"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2:28" x14ac:dyDescent="0.2"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2:28" x14ac:dyDescent="0.2"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2:28" x14ac:dyDescent="0.2"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2:28" x14ac:dyDescent="0.2"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2:28" x14ac:dyDescent="0.2"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2:28" x14ac:dyDescent="0.2"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2:28" x14ac:dyDescent="0.2"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2:28" x14ac:dyDescent="0.2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2:28" x14ac:dyDescent="0.2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2:28" x14ac:dyDescent="0.2"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2:28" x14ac:dyDescent="0.2"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2:28" x14ac:dyDescent="0.2"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2:28" x14ac:dyDescent="0.2"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2:28" x14ac:dyDescent="0.2"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2:28" x14ac:dyDescent="0.2"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2:28" x14ac:dyDescent="0.2"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2:28" x14ac:dyDescent="0.2"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2:28" x14ac:dyDescent="0.2"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2:28" x14ac:dyDescent="0.2"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2:28" x14ac:dyDescent="0.2"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2:28" x14ac:dyDescent="0.2"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2:28" x14ac:dyDescent="0.2"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2:28" x14ac:dyDescent="0.2"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2:28" x14ac:dyDescent="0.2"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2:28" x14ac:dyDescent="0.2"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2:28" x14ac:dyDescent="0.2"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2:28" x14ac:dyDescent="0.2"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2:28" x14ac:dyDescent="0.2"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2:28" x14ac:dyDescent="0.2"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2:28" x14ac:dyDescent="0.2"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2:28" x14ac:dyDescent="0.2"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2:28" x14ac:dyDescent="0.2"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2:28" x14ac:dyDescent="0.2"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2:28" x14ac:dyDescent="0.2"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2:28" x14ac:dyDescent="0.2"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2:28" x14ac:dyDescent="0.2"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2:28" x14ac:dyDescent="0.2"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2:28" x14ac:dyDescent="0.2"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2:28" x14ac:dyDescent="0.2"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2:28" x14ac:dyDescent="0.2"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2:28" x14ac:dyDescent="0.2"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2:28" x14ac:dyDescent="0.2"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2:28" x14ac:dyDescent="0.2"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2:28" x14ac:dyDescent="0.2"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2:28" x14ac:dyDescent="0.2"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2:28" x14ac:dyDescent="0.2"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2:28" x14ac:dyDescent="0.2"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2:28" x14ac:dyDescent="0.2"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2:28" x14ac:dyDescent="0.2"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2:28" x14ac:dyDescent="0.2"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2:28" x14ac:dyDescent="0.2"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2:28" x14ac:dyDescent="0.2"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2:28" x14ac:dyDescent="0.2"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2:28" x14ac:dyDescent="0.2"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2:28" x14ac:dyDescent="0.2"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2:28" x14ac:dyDescent="0.2"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2:28" x14ac:dyDescent="0.2"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2:28" x14ac:dyDescent="0.2"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2:28" x14ac:dyDescent="0.2"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2:28" x14ac:dyDescent="0.2"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2:28" x14ac:dyDescent="0.2"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2:28" x14ac:dyDescent="0.2"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2:28" x14ac:dyDescent="0.2"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2:28" x14ac:dyDescent="0.2"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2:28" x14ac:dyDescent="0.2"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2:28" x14ac:dyDescent="0.2"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2:28" x14ac:dyDescent="0.2"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2:28" x14ac:dyDescent="0.2"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2:28" x14ac:dyDescent="0.2"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2:28" x14ac:dyDescent="0.2"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2:28" x14ac:dyDescent="0.2"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2:28" x14ac:dyDescent="0.2"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2:28" x14ac:dyDescent="0.2"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2:28" x14ac:dyDescent="0.2"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2:28" x14ac:dyDescent="0.2"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2:28" x14ac:dyDescent="0.2"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2:28" x14ac:dyDescent="0.2"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2:28" x14ac:dyDescent="0.2"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2:28" x14ac:dyDescent="0.2"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2:28" x14ac:dyDescent="0.2"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2:28" x14ac:dyDescent="0.2"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2:28" x14ac:dyDescent="0.2"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2:28" x14ac:dyDescent="0.2"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</sheetData>
  <mergeCells count="6">
    <mergeCell ref="G3:H3"/>
    <mergeCell ref="E3:F3"/>
    <mergeCell ref="I3:J3"/>
    <mergeCell ref="A1:J1"/>
    <mergeCell ref="K94:K96"/>
    <mergeCell ref="A2:C2"/>
  </mergeCells>
  <phoneticPr fontId="5" type="noConversion"/>
  <printOptions gridLines="1"/>
  <pageMargins left="0.25" right="0.25" top="0.5" bottom="0.5" header="0.25" footer="0.25"/>
  <pageSetup scale="63" fitToHeight="15" orientation="landscape" r:id="rId1"/>
  <headerFooter alignWithMargins="0"/>
  <rowBreaks count="2" manualBreakCount="2">
    <brk id="48" max="10" man="1"/>
    <brk id="10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 Budget</vt:lpstr>
      <vt:lpstr>Sheet2</vt:lpstr>
      <vt:lpstr>Sheet3</vt:lpstr>
      <vt:lpstr>'Sample Budget'!Print_Area</vt:lpstr>
      <vt:lpstr>'Sample Budget'!Print_Titles</vt:lpstr>
    </vt:vector>
  </TitlesOfParts>
  <Company>OFDA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MRooney</cp:lastModifiedBy>
  <cp:lastPrinted>2012-11-05T17:16:31Z</cp:lastPrinted>
  <dcterms:created xsi:type="dcterms:W3CDTF">2006-12-01T17:15:06Z</dcterms:created>
  <dcterms:modified xsi:type="dcterms:W3CDTF">2013-12-20T20:04:18Z</dcterms:modified>
</cp:coreProperties>
</file>